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3\Desktop\+++++++++\"/>
    </mc:Choice>
  </mc:AlternateContent>
  <xr:revisionPtr revIDLastSave="0" documentId="13_ncr:1_{9DFCD185-B0D9-4722-ADE1-F2267F1D7171}" xr6:coauthVersionLast="47" xr6:coauthVersionMax="47" xr10:uidLastSave="{00000000-0000-0000-0000-000000000000}"/>
  <bookViews>
    <workbookView xWindow="-120" yWindow="-120" windowWidth="29040" windowHeight="15840" xr2:uid="{97297460-7A88-42A7-854B-D7AA7A1CCBEB}"/>
  </bookViews>
  <sheets>
    <sheet name="採光.換気.排煙" sheetId="1" r:id="rId1"/>
  </sheets>
  <definedNames>
    <definedName name="_xlnm.Print_Area" localSheetId="0">採光.換気.排煙!$A$1:$AL$53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AP29" i="1"/>
  <c r="AT29" i="1" s="1"/>
  <c r="AT30" i="1" s="1"/>
  <c r="AH30" i="1" s="1"/>
  <c r="AP27" i="1"/>
  <c r="AP25" i="1"/>
  <c r="AP23" i="1"/>
  <c r="AP21" i="1"/>
  <c r="AH23" i="1"/>
  <c r="AH25" i="1"/>
  <c r="AH27" i="1"/>
  <c r="AH29" i="1"/>
  <c r="AH21" i="1"/>
  <c r="AT27" i="1" l="1"/>
  <c r="AT28" i="1" s="1"/>
  <c r="AT25" i="1"/>
  <c r="AT26" i="1" s="1"/>
  <c r="AT23" i="1"/>
  <c r="AT24" i="1" s="1"/>
  <c r="AT21" i="1"/>
  <c r="AT22" i="1" s="1"/>
  <c r="N5" i="1"/>
  <c r="N6" i="1"/>
  <c r="N7" i="1"/>
  <c r="N8" i="1"/>
  <c r="N9" i="1"/>
  <c r="N10" i="1"/>
  <c r="N11" i="1"/>
  <c r="N12" i="1"/>
  <c r="N13" i="1"/>
  <c r="N14" i="1"/>
  <c r="N15" i="1"/>
  <c r="N16" i="1"/>
  <c r="AP16" i="1" s="1"/>
  <c r="N17" i="1"/>
  <c r="N18" i="1"/>
  <c r="N4" i="1"/>
  <c r="AD50" i="1" l="1"/>
  <c r="AD47" i="1"/>
  <c r="AD44" i="1"/>
  <c r="AD41" i="1"/>
  <c r="AD38" i="1"/>
  <c r="AD33" i="1"/>
  <c r="AD30" i="1"/>
  <c r="AD27" i="1"/>
  <c r="AD24" i="1"/>
  <c r="AD21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38" i="1"/>
  <c r="V39" i="1"/>
  <c r="AB39" i="1" s="1"/>
  <c r="V40" i="1"/>
  <c r="AB40" i="1" s="1"/>
  <c r="V41" i="1"/>
  <c r="AB41" i="1" s="1"/>
  <c r="V42" i="1"/>
  <c r="AB42" i="1" s="1"/>
  <c r="V43" i="1"/>
  <c r="AB43" i="1" s="1"/>
  <c r="V44" i="1"/>
  <c r="AB44" i="1" s="1"/>
  <c r="V45" i="1"/>
  <c r="AB45" i="1" s="1"/>
  <c r="V46" i="1"/>
  <c r="AB46" i="1" s="1"/>
  <c r="V47" i="1"/>
  <c r="AB47" i="1" s="1"/>
  <c r="V48" i="1"/>
  <c r="AB48" i="1" s="1"/>
  <c r="V49" i="1"/>
  <c r="AB49" i="1" s="1"/>
  <c r="V50" i="1"/>
  <c r="AB50" i="1" s="1"/>
  <c r="V51" i="1"/>
  <c r="V52" i="1"/>
  <c r="AB52" i="1" s="1"/>
  <c r="V38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V22" i="1"/>
  <c r="V23" i="1"/>
  <c r="AB23" i="1" s="1"/>
  <c r="V24" i="1"/>
  <c r="AB24" i="1" s="1"/>
  <c r="V25" i="1"/>
  <c r="AB25" i="1" s="1"/>
  <c r="V26" i="1"/>
  <c r="AB26" i="1" s="1"/>
  <c r="V27" i="1"/>
  <c r="AB27" i="1" s="1"/>
  <c r="V28" i="1"/>
  <c r="AB28" i="1" s="1"/>
  <c r="V29" i="1"/>
  <c r="AB29" i="1" s="1"/>
  <c r="V30" i="1"/>
  <c r="V31" i="1"/>
  <c r="AB31" i="1" s="1"/>
  <c r="V32" i="1"/>
  <c r="AB32" i="1" s="1"/>
  <c r="V33" i="1"/>
  <c r="AB33" i="1" s="1"/>
  <c r="V34" i="1"/>
  <c r="AB34" i="1" s="1"/>
  <c r="V35" i="1"/>
  <c r="AB35" i="1" s="1"/>
  <c r="X21" i="1"/>
  <c r="V21" i="1"/>
  <c r="AB21" i="1" s="1"/>
  <c r="AD7" i="1"/>
  <c r="AD10" i="1"/>
  <c r="AD13" i="1"/>
  <c r="AD16" i="1"/>
  <c r="AD4" i="1"/>
  <c r="AP4" i="1"/>
  <c r="AP5" i="1"/>
  <c r="AP6" i="1"/>
  <c r="AT6" i="1" s="1"/>
  <c r="AP7" i="1"/>
  <c r="AP8" i="1"/>
  <c r="AP9" i="1"/>
  <c r="AP10" i="1"/>
  <c r="AP11" i="1"/>
  <c r="AP12" i="1"/>
  <c r="AP13" i="1"/>
  <c r="AT13" i="1" s="1"/>
  <c r="AP14" i="1"/>
  <c r="AP15" i="1"/>
  <c r="AT15" i="1" s="1"/>
  <c r="AP17" i="1"/>
  <c r="AT17" i="1" s="1"/>
  <c r="AP18" i="1"/>
  <c r="AC33" i="1" l="1"/>
  <c r="AC27" i="1"/>
  <c r="AQ25" i="1" s="1"/>
  <c r="AV25" i="1" s="1"/>
  <c r="AV26" i="1" s="1"/>
  <c r="AH26" i="1" s="1"/>
  <c r="AC24" i="1"/>
  <c r="AQ23" i="1" s="1"/>
  <c r="AV23" i="1" s="1"/>
  <c r="AV24" i="1" s="1"/>
  <c r="AH24" i="1" s="1"/>
  <c r="AB30" i="1"/>
  <c r="AC30" i="1" s="1"/>
  <c r="AQ27" i="1" s="1"/>
  <c r="AV27" i="1" s="1"/>
  <c r="AV28" i="1" s="1"/>
  <c r="AH28" i="1" s="1"/>
  <c r="AB22" i="1"/>
  <c r="AC21" i="1" s="1"/>
  <c r="AQ21" i="1" s="1"/>
  <c r="AV21" i="1" s="1"/>
  <c r="AV22" i="1" s="1"/>
  <c r="AH22" i="1" s="1"/>
  <c r="AC44" i="1"/>
  <c r="AE44" i="1" s="1"/>
  <c r="AC41" i="1"/>
  <c r="AE41" i="1" s="1"/>
  <c r="AB38" i="1"/>
  <c r="AC38" i="1" s="1"/>
  <c r="AB51" i="1"/>
  <c r="AC50" i="1" s="1"/>
  <c r="AE50" i="1"/>
  <c r="AE38" i="1"/>
  <c r="AC47" i="1"/>
  <c r="AE47" i="1" s="1"/>
  <c r="AV17" i="1"/>
  <c r="AW17" i="1" s="1"/>
  <c r="AX17" i="1" s="1"/>
  <c r="AQ17" i="1"/>
  <c r="AR17" i="1"/>
  <c r="AV15" i="1"/>
  <c r="AW15" i="1" s="1"/>
  <c r="AX15" i="1" s="1"/>
  <c r="AQ15" i="1"/>
  <c r="AR15" i="1"/>
  <c r="AQ14" i="1"/>
  <c r="AR14" i="1"/>
  <c r="AV13" i="1"/>
  <c r="AW13" i="1" s="1"/>
  <c r="AX13" i="1" s="1"/>
  <c r="AQ13" i="1"/>
  <c r="AR13" i="1"/>
  <c r="AQ12" i="1"/>
  <c r="AR12" i="1"/>
  <c r="AQ11" i="1"/>
  <c r="AR11" i="1"/>
  <c r="AQ10" i="1"/>
  <c r="AR10" i="1"/>
  <c r="AQ8" i="1"/>
  <c r="AR8" i="1"/>
  <c r="AQ18" i="1"/>
  <c r="AR18" i="1"/>
  <c r="AQ7" i="1"/>
  <c r="AR7" i="1"/>
  <c r="AQ4" i="1"/>
  <c r="AR4" i="1"/>
  <c r="AV6" i="1"/>
  <c r="AW6" i="1" s="1"/>
  <c r="AX6" i="1" s="1"/>
  <c r="AQ6" i="1"/>
  <c r="AR6" i="1"/>
  <c r="AQ16" i="1"/>
  <c r="AR16" i="1"/>
  <c r="AQ9" i="1"/>
  <c r="AR9" i="1"/>
  <c r="AQ5" i="1"/>
  <c r="AR5" i="1"/>
  <c r="AT8" i="1" l="1"/>
  <c r="AV8" i="1" s="1"/>
  <c r="AW8" i="1" s="1"/>
  <c r="AX8" i="1" s="1"/>
  <c r="AE33" i="1"/>
  <c r="AQ29" i="1"/>
  <c r="AV29" i="1" s="1"/>
  <c r="AV30" i="1" s="1"/>
  <c r="AE21" i="1"/>
  <c r="AE30" i="1"/>
  <c r="AE27" i="1"/>
  <c r="AE24" i="1"/>
  <c r="Q6" i="1"/>
  <c r="V6" i="1"/>
  <c r="Q8" i="1"/>
  <c r="V8" i="1"/>
  <c r="Q13" i="1"/>
  <c r="V13" i="1"/>
  <c r="Q15" i="1"/>
  <c r="V15" i="1"/>
  <c r="Q17" i="1"/>
  <c r="V17" i="1"/>
  <c r="AT12" i="1"/>
  <c r="AV12" i="1" s="1"/>
  <c r="AW12" i="1" s="1"/>
  <c r="AX12" i="1" s="1"/>
  <c r="V12" i="1"/>
  <c r="Q12" i="1"/>
  <c r="AT5" i="1"/>
  <c r="AT9" i="1"/>
  <c r="AT4" i="1"/>
  <c r="AT7" i="1"/>
  <c r="AT18" i="1"/>
  <c r="AT11" i="1"/>
  <c r="AT14" i="1"/>
  <c r="AT10" i="1"/>
  <c r="AV10" i="1" s="1"/>
  <c r="AW10" i="1" s="1"/>
  <c r="AX10" i="1" s="1"/>
  <c r="AT16" i="1"/>
  <c r="AB6" i="1"/>
  <c r="AB8" i="1"/>
  <c r="AB12" i="1"/>
  <c r="AB13" i="1"/>
  <c r="AB15" i="1"/>
  <c r="AB17" i="1"/>
  <c r="AV5" i="1"/>
  <c r="AW5" i="1" s="1"/>
  <c r="AX5" i="1" s="1"/>
  <c r="AV16" i="1"/>
  <c r="AW16" i="1" s="1"/>
  <c r="AX16" i="1" s="1"/>
  <c r="AV11" i="1"/>
  <c r="AW11" i="1" s="1"/>
  <c r="AX11" i="1" s="1"/>
  <c r="AV14" i="1"/>
  <c r="AW14" i="1" s="1"/>
  <c r="AX14" i="1" s="1"/>
  <c r="AV18" i="1"/>
  <c r="AW18" i="1" s="1"/>
  <c r="AX18" i="1" s="1"/>
  <c r="AV7" i="1"/>
  <c r="AW7" i="1" s="1"/>
  <c r="AX7" i="1" s="1"/>
  <c r="AV4" i="1"/>
  <c r="AW4" i="1" s="1"/>
  <c r="AX4" i="1" s="1"/>
  <c r="AV9" i="1"/>
  <c r="AW9" i="1" s="1"/>
  <c r="AX9" i="1" s="1"/>
  <c r="Q4" i="1" l="1"/>
  <c r="V4" i="1"/>
  <c r="Q7" i="1"/>
  <c r="V7" i="1"/>
  <c r="Q11" i="1"/>
  <c r="V11" i="1"/>
  <c r="Q5" i="1"/>
  <c r="V5" i="1"/>
  <c r="Q10" i="1"/>
  <c r="V10" i="1"/>
  <c r="AB10" i="1" s="1"/>
  <c r="Q9" i="1"/>
  <c r="V9" i="1"/>
  <c r="Q18" i="1"/>
  <c r="V18" i="1"/>
  <c r="Q16" i="1"/>
  <c r="V16" i="1"/>
  <c r="V14" i="1"/>
  <c r="Q14" i="1"/>
  <c r="AB9" i="1"/>
  <c r="AB4" i="1"/>
  <c r="AB7" i="1"/>
  <c r="AC7" i="1" s="1"/>
  <c r="AE7" i="1" s="1"/>
  <c r="AB18" i="1"/>
  <c r="AB14" i="1"/>
  <c r="AC13" i="1" s="1"/>
  <c r="AE13" i="1" s="1"/>
  <c r="AB11" i="1"/>
  <c r="AC10" i="1" s="1"/>
  <c r="AE10" i="1" s="1"/>
  <c r="AB16" i="1"/>
  <c r="AC16" i="1" s="1"/>
  <c r="AE16" i="1" s="1"/>
  <c r="AB5" i="1"/>
  <c r="AC4" i="1" s="1"/>
  <c r="AE4" i="1" s="1"/>
</calcChain>
</file>

<file path=xl/sharedStrings.xml><?xml version="1.0" encoding="utf-8"?>
<sst xmlns="http://schemas.openxmlformats.org/spreadsheetml/2006/main" count="399" uniqueCount="67">
  <si>
    <t>室名</t>
    <rPh sb="0" eb="2">
      <t>シツメイ</t>
    </rPh>
    <phoneticPr fontId="1"/>
  </si>
  <si>
    <t>室面積(㎡)</t>
    <rPh sb="0" eb="1">
      <t>シツ</t>
    </rPh>
    <rPh sb="1" eb="3">
      <t>メンセキ</t>
    </rPh>
    <phoneticPr fontId="1"/>
  </si>
  <si>
    <t>係数</t>
    <rPh sb="0" eb="2">
      <t>ケイスウ</t>
    </rPh>
    <phoneticPr fontId="1"/>
  </si>
  <si>
    <t>室名</t>
    <phoneticPr fontId="1"/>
  </si>
  <si>
    <t>室面積(㎡)</t>
    <phoneticPr fontId="1"/>
  </si>
  <si>
    <t>係数</t>
    <phoneticPr fontId="1"/>
  </si>
  <si>
    <t>d/h×</t>
    <phoneticPr fontId="1"/>
  </si>
  <si>
    <t>－</t>
    <phoneticPr fontId="1"/>
  </si>
  <si>
    <t>高さh</t>
    <rPh sb="0" eb="1">
      <t>タカ</t>
    </rPh>
    <phoneticPr fontId="1"/>
  </si>
  <si>
    <t>距離d</t>
    <rPh sb="0" eb="2">
      <t>キョリ</t>
    </rPh>
    <phoneticPr fontId="1"/>
  </si>
  <si>
    <t>1/</t>
    <phoneticPr fontId="1"/>
  </si>
  <si>
    <t>建具記号</t>
    <rPh sb="0" eb="2">
      <t>タテグ</t>
    </rPh>
    <rPh sb="2" eb="4">
      <t>キゴウ</t>
    </rPh>
    <phoneticPr fontId="1"/>
  </si>
  <si>
    <t>【採光補正係数】</t>
    <rPh sb="1" eb="3">
      <t>サイコウ</t>
    </rPh>
    <rPh sb="3" eb="5">
      <t>ホセイ</t>
    </rPh>
    <rPh sb="5" eb="7">
      <t>ケイスウ</t>
    </rPh>
    <phoneticPr fontId="1"/>
  </si>
  <si>
    <t>[</t>
    <phoneticPr fontId="1"/>
  </si>
  <si>
    <t>]</t>
    <phoneticPr fontId="1"/>
  </si>
  <si>
    <t>[補正値]</t>
    <rPh sb="1" eb="4">
      <t>ホセイチ</t>
    </rPh>
    <phoneticPr fontId="1"/>
  </si>
  <si>
    <t>採用値</t>
    <rPh sb="0" eb="2">
      <t>サイヨウ</t>
    </rPh>
    <rPh sb="2" eb="3">
      <t>チ</t>
    </rPh>
    <phoneticPr fontId="1"/>
  </si>
  <si>
    <t>箇所</t>
    <rPh sb="0" eb="2">
      <t>カショ</t>
    </rPh>
    <phoneticPr fontId="1"/>
  </si>
  <si>
    <t>補正係数</t>
    <rPh sb="0" eb="2">
      <t>ホセイ</t>
    </rPh>
    <rPh sb="2" eb="4">
      <t>ケイスウ</t>
    </rPh>
    <phoneticPr fontId="1"/>
  </si>
  <si>
    <t>×</t>
  </si>
  <si>
    <t>×</t>
    <phoneticPr fontId="1"/>
  </si>
  <si>
    <t>=</t>
    <phoneticPr fontId="1"/>
  </si>
  <si>
    <t>面積(B)</t>
    <phoneticPr fontId="1"/>
  </si>
  <si>
    <t>判定</t>
    <rPh sb="0" eb="2">
      <t>ハンテイ</t>
    </rPh>
    <phoneticPr fontId="1"/>
  </si>
  <si>
    <t>(A)≧(B)</t>
    <phoneticPr fontId="1"/>
  </si>
  <si>
    <t>採光有効面積(A)</t>
    <rPh sb="0" eb="2">
      <t>サイコウ</t>
    </rPh>
    <phoneticPr fontId="1"/>
  </si>
  <si>
    <t>建具記号</t>
    <phoneticPr fontId="1"/>
  </si>
  <si>
    <t>幅W(m)</t>
  </si>
  <si>
    <t>幅W(m)</t>
    <rPh sb="0" eb="1">
      <t>ハバ</t>
    </rPh>
    <phoneticPr fontId="1"/>
  </si>
  <si>
    <t>高さH(m)</t>
    <rPh sb="0" eb="1">
      <t>タカ</t>
    </rPh>
    <phoneticPr fontId="1"/>
  </si>
  <si>
    <t>幅W(m)</t>
    <phoneticPr fontId="1"/>
  </si>
  <si>
    <t>高さH(m)</t>
    <phoneticPr fontId="1"/>
  </si>
  <si>
    <t>箇所</t>
    <phoneticPr fontId="1"/>
  </si>
  <si>
    <t>/</t>
    <phoneticPr fontId="1"/>
  </si>
  <si>
    <t>【開放率】</t>
    <rPh sb="1" eb="3">
      <t>カイホウ</t>
    </rPh>
    <rPh sb="3" eb="4">
      <t>リツ</t>
    </rPh>
    <phoneticPr fontId="1"/>
  </si>
  <si>
    <t>換気有効面積(A)</t>
    <rPh sb="0" eb="2">
      <t>カンキ</t>
    </rPh>
    <phoneticPr fontId="1"/>
  </si>
  <si>
    <t>排煙有効面積(A)</t>
    <rPh sb="0" eb="2">
      <t>ハイエン</t>
    </rPh>
    <phoneticPr fontId="1"/>
  </si>
  <si>
    <t>必要採光</t>
    <rPh sb="2" eb="4">
      <t>サイコウ</t>
    </rPh>
    <phoneticPr fontId="1"/>
  </si>
  <si>
    <t>必要換気面積(B)</t>
    <rPh sb="0" eb="2">
      <t>ヒツヨウ</t>
    </rPh>
    <rPh sb="2" eb="4">
      <t>カンキ</t>
    </rPh>
    <rPh sb="4" eb="6">
      <t>メンセキ</t>
    </rPh>
    <phoneticPr fontId="1"/>
  </si>
  <si>
    <t>必要排煙面積(B)</t>
    <rPh sb="2" eb="4">
      <t>ハイエン</t>
    </rPh>
    <phoneticPr fontId="1"/>
  </si>
  <si>
    <t>判定(A)≧(B)</t>
    <rPh sb="0" eb="2">
      <t>ハンテイ</t>
    </rPh>
    <phoneticPr fontId="1"/>
  </si>
  <si>
    <t>判定(A)≧(B)</t>
    <phoneticPr fontId="1"/>
  </si>
  <si>
    <r>
      <t>▲</t>
    </r>
    <r>
      <rPr>
        <sz val="10.5"/>
        <color theme="1"/>
        <rFont val="ＭＳ Ｐゴシック"/>
        <family val="3"/>
        <charset val="128"/>
      </rPr>
      <t>天井から８０ｃｍ以内にある有効な部分の高さ</t>
    </r>
    <rPh sb="1" eb="3">
      <t>テンジョウ</t>
    </rPh>
    <rPh sb="9" eb="11">
      <t>イナイ</t>
    </rPh>
    <rPh sb="14" eb="16">
      <t>ユウコウ</t>
    </rPh>
    <rPh sb="17" eb="19">
      <t>ブブン</t>
    </rPh>
    <rPh sb="20" eb="21">
      <t>タカ</t>
    </rPh>
    <phoneticPr fontId="1"/>
  </si>
  <si>
    <t>平12告示第1436号第四号-イ適用(住宅、長屋)</t>
    <phoneticPr fontId="1"/>
  </si>
  <si>
    <t>採光（法第２８条第１・４項、令第１９・２０条　　令第１１６条の２第１項第一号）</t>
    <rPh sb="0" eb="2">
      <t>サイコウ</t>
    </rPh>
    <rPh sb="3" eb="4">
      <t>ホウ</t>
    </rPh>
    <rPh sb="4" eb="5">
      <t>ダイ</t>
    </rPh>
    <rPh sb="7" eb="8">
      <t>ジョウ</t>
    </rPh>
    <rPh sb="8" eb="9">
      <t>ダイ</t>
    </rPh>
    <rPh sb="12" eb="13">
      <t>コウ</t>
    </rPh>
    <rPh sb="14" eb="15">
      <t>レイ</t>
    </rPh>
    <rPh sb="15" eb="16">
      <t>ダイ</t>
    </rPh>
    <rPh sb="21" eb="22">
      <t>ジョウ</t>
    </rPh>
    <rPh sb="24" eb="25">
      <t>レイ</t>
    </rPh>
    <rPh sb="25" eb="26">
      <t>ダイ</t>
    </rPh>
    <rPh sb="29" eb="30">
      <t>ジョウ</t>
    </rPh>
    <rPh sb="32" eb="33">
      <t>ダイ</t>
    </rPh>
    <rPh sb="34" eb="35">
      <t>コウ</t>
    </rPh>
    <rPh sb="35" eb="37">
      <t>ダイイチ</t>
    </rPh>
    <rPh sb="37" eb="38">
      <t>ゴウ</t>
    </rPh>
    <phoneticPr fontId="1"/>
  </si>
  <si>
    <t>換気（法第２８条第２・４項）</t>
    <rPh sb="0" eb="2">
      <t>カンキ</t>
    </rPh>
    <rPh sb="8" eb="9">
      <t>ダイ</t>
    </rPh>
    <phoneticPr fontId="1"/>
  </si>
  <si>
    <r>
      <t>排煙（令第１１６条の２第１項第</t>
    </r>
    <r>
      <rPr>
        <sz val="11"/>
        <color theme="1"/>
        <rFont val="游ゴシック"/>
        <family val="3"/>
        <charset val="128"/>
      </rPr>
      <t>二</t>
    </r>
    <r>
      <rPr>
        <sz val="11"/>
        <color theme="1"/>
        <rFont val="游ゴシック"/>
        <family val="3"/>
        <charset val="128"/>
        <scheme val="minor"/>
      </rPr>
      <t>号）</t>
    </r>
    <rPh sb="0" eb="2">
      <t>ハイエン</t>
    </rPh>
    <rPh sb="15" eb="16">
      <t>２</t>
    </rPh>
    <phoneticPr fontId="1"/>
  </si>
  <si>
    <t>×1.3.07</t>
    <phoneticPr fontId="1"/>
  </si>
  <si>
    <t>床面積</t>
    <rPh sb="0" eb="3">
      <t>ユカメンセキ</t>
    </rPh>
    <phoneticPr fontId="1"/>
  </si>
  <si>
    <t>換気有効面積(A)</t>
    <phoneticPr fontId="1"/>
  </si>
  <si>
    <t>【特記事項】</t>
    <rPh sb="1" eb="3">
      <t>トッキ</t>
    </rPh>
    <rPh sb="3" eb="5">
      <t>ジコウ</t>
    </rPh>
    <phoneticPr fontId="1"/>
  </si>
  <si>
    <t>non-scale</t>
    <phoneticPr fontId="1"/>
  </si>
  <si>
    <t>LVS検討シート</t>
    <rPh sb="3" eb="5">
      <t>ケントウ</t>
    </rPh>
    <phoneticPr fontId="1"/>
  </si>
  <si>
    <t>N=</t>
    <phoneticPr fontId="1"/>
  </si>
  <si>
    <t>)</t>
    <phoneticPr fontId="1"/>
  </si>
  <si>
    <t>] (</t>
    <phoneticPr fontId="1"/>
  </si>
  <si>
    <t>V:</t>
    <phoneticPr fontId="1"/>
  </si>
  <si>
    <t>㎥/h</t>
  </si>
  <si>
    <t>その他の建築物</t>
  </si>
  <si>
    <t>機械換気設備</t>
    <phoneticPr fontId="1"/>
  </si>
  <si>
    <t>ー</t>
    <phoneticPr fontId="1"/>
  </si>
  <si>
    <t>※N:1人当たりの占有面積</t>
    <rPh sb="3" eb="5">
      <t>ヒトリ</t>
    </rPh>
    <rPh sb="5" eb="6">
      <t>ア</t>
    </rPh>
    <rPh sb="9" eb="11">
      <t>センユウ</t>
    </rPh>
    <rPh sb="11" eb="13">
      <t>メンセキ</t>
    </rPh>
    <phoneticPr fontId="1"/>
  </si>
  <si>
    <t>■</t>
  </si>
  <si>
    <t>≦</t>
    <phoneticPr fontId="1"/>
  </si>
  <si>
    <t>岡KJC-S４</t>
    <rPh sb="0" eb="1">
      <t>オカ</t>
    </rPh>
    <phoneticPr fontId="1"/>
  </si>
  <si>
    <t>Ver1.0　2025.3</t>
    <phoneticPr fontId="1"/>
  </si>
  <si>
    <t>本シートの著作権は岡山県建築住宅センター㈱に帰属しており、無断で複製、転載、転用、改変等の利用を固く禁じます。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</si>
</sst>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_);[Red]\(0.0\)"/>
    <numFmt numFmtId="178" formatCode="0.00_);[Red]\(0.00\)"/>
    <numFmt numFmtId="179" formatCode="0.000_);[Red]\(0.000\)"/>
    <numFmt numFmtId="180" formatCode="0.000_ "/>
    <numFmt numFmtId="181" formatCode="0_ "/>
    <numFmt numFmtId="182" formatCode="0.0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.5"/>
      <color theme="1"/>
      <name val="游ゴシック"/>
      <family val="3"/>
      <charset val="128"/>
      <scheme val="minor"/>
    </font>
    <font>
      <sz val="5.5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 applyAlignment="1" applyProtection="1">
      <alignment horizontal="left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176" fontId="5" fillId="4" borderId="40" xfId="0" applyNumberFormat="1" applyFont="1" applyFill="1" applyBorder="1" applyAlignment="1" applyProtection="1">
      <alignment horizontal="center" vertical="center"/>
      <protection locked="0"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2" borderId="40" xfId="0" applyFont="1" applyFill="1" applyBorder="1" applyAlignment="1" applyProtection="1">
      <alignment horizontal="center" vertical="center"/>
      <protection hidden="1"/>
    </xf>
    <xf numFmtId="180" fontId="3" fillId="0" borderId="14" xfId="0" applyNumberFormat="1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2" borderId="25" xfId="0" applyFont="1" applyFill="1" applyBorder="1" applyAlignment="1" applyProtection="1">
      <alignment horizontal="center" vertical="center"/>
      <protection hidden="1"/>
    </xf>
    <xf numFmtId="179" fontId="3" fillId="0" borderId="32" xfId="0" applyNumberFormat="1" applyFont="1" applyBorder="1" applyAlignment="1" applyProtection="1">
      <alignment horizontal="right" vertical="center"/>
      <protection hidden="1"/>
    </xf>
    <xf numFmtId="0" fontId="3" fillId="0" borderId="32" xfId="0" applyFont="1" applyBorder="1" applyAlignment="1" applyProtection="1">
      <alignment horizontal="center" vertical="center"/>
      <protection locked="0" hidden="1"/>
    </xf>
    <xf numFmtId="0" fontId="3" fillId="0" borderId="32" xfId="0" applyFont="1" applyBorder="1" applyAlignment="1" applyProtection="1">
      <alignment horizontal="left" vertical="center"/>
      <protection hidden="1"/>
    </xf>
    <xf numFmtId="180" fontId="3" fillId="0" borderId="32" xfId="0" applyNumberFormat="1" applyFont="1" applyBorder="1" applyAlignment="1" applyProtection="1">
      <alignment horizontal="center" vertical="center"/>
      <protection hidden="1"/>
    </xf>
    <xf numFmtId="180" fontId="3" fillId="2" borderId="33" xfId="0" applyNumberFormat="1" applyFont="1" applyFill="1" applyBorder="1" applyAlignment="1" applyProtection="1">
      <alignment horizontal="center" vertical="center"/>
      <protection hidden="1"/>
    </xf>
    <xf numFmtId="0" fontId="3" fillId="0" borderId="32" xfId="0" applyFont="1" applyBorder="1" applyProtection="1">
      <alignment vertical="center"/>
      <protection hidden="1"/>
    </xf>
    <xf numFmtId="178" fontId="3" fillId="0" borderId="41" xfId="0" applyNumberFormat="1" applyFont="1" applyBorder="1" applyAlignment="1" applyProtection="1">
      <alignment horizontal="center" vertical="center"/>
      <protection hidden="1"/>
    </xf>
    <xf numFmtId="180" fontId="3" fillId="0" borderId="15" xfId="0" applyNumberFormat="1" applyFont="1" applyBorder="1" applyProtection="1">
      <alignment vertical="center"/>
      <protection hidden="1"/>
    </xf>
    <xf numFmtId="0" fontId="3" fillId="0" borderId="16" xfId="0" applyFont="1" applyBorder="1" applyProtection="1">
      <alignment vertical="center"/>
      <protection hidden="1"/>
    </xf>
    <xf numFmtId="180" fontId="3" fillId="0" borderId="16" xfId="0" applyNumberFormat="1" applyFont="1" applyBorder="1" applyAlignment="1" applyProtection="1">
      <alignment horizontal="right" vertical="center"/>
      <protection hidden="1"/>
    </xf>
    <xf numFmtId="0" fontId="3" fillId="0" borderId="16" xfId="0" applyFont="1" applyBorder="1" applyAlignment="1" applyProtection="1">
      <alignment horizontal="right" vertical="center"/>
      <protection hidden="1"/>
    </xf>
    <xf numFmtId="180" fontId="3" fillId="2" borderId="17" xfId="0" applyNumberFormat="1" applyFont="1" applyFill="1" applyBorder="1" applyProtection="1">
      <alignment vertical="center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179" fontId="3" fillId="0" borderId="29" xfId="0" applyNumberFormat="1" applyFont="1" applyBorder="1" applyAlignment="1" applyProtection="1">
      <alignment horizontal="right" vertical="center"/>
      <protection hidden="1"/>
    </xf>
    <xf numFmtId="0" fontId="3" fillId="0" borderId="29" xfId="0" applyFont="1" applyBorder="1" applyAlignment="1" applyProtection="1">
      <alignment horizontal="center" vertical="center"/>
      <protection locked="0" hidden="1"/>
    </xf>
    <xf numFmtId="0" fontId="3" fillId="0" borderId="28" xfId="0" applyFont="1" applyBorder="1" applyAlignment="1" applyProtection="1">
      <alignment horizontal="left" vertical="center"/>
      <protection hidden="1"/>
    </xf>
    <xf numFmtId="180" fontId="3" fillId="0" borderId="29" xfId="0" applyNumberFormat="1" applyFont="1" applyBorder="1" applyAlignment="1" applyProtection="1">
      <alignment horizontal="center" vertical="center"/>
      <protection hidden="1"/>
    </xf>
    <xf numFmtId="180" fontId="3" fillId="2" borderId="35" xfId="0" applyNumberFormat="1" applyFont="1" applyFill="1" applyBorder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29" xfId="0" applyFont="1" applyBorder="1" applyProtection="1">
      <alignment vertical="center"/>
      <protection hidden="1"/>
    </xf>
    <xf numFmtId="178" fontId="3" fillId="0" borderId="42" xfId="0" applyNumberFormat="1" applyFont="1" applyBorder="1" applyAlignment="1" applyProtection="1">
      <alignment horizontal="center" vertical="center"/>
      <protection hidden="1"/>
    </xf>
    <xf numFmtId="180" fontId="3" fillId="0" borderId="18" xfId="0" applyNumberFormat="1" applyFont="1" applyBorder="1" applyProtection="1">
      <alignment vertical="center"/>
      <protection hidden="1"/>
    </xf>
    <xf numFmtId="180" fontId="3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180" fontId="3" fillId="2" borderId="19" xfId="0" applyNumberFormat="1" applyFont="1" applyFill="1" applyBorder="1" applyProtection="1">
      <alignment vertical="center"/>
      <protection hidden="1"/>
    </xf>
    <xf numFmtId="0" fontId="3" fillId="0" borderId="25" xfId="0" applyFont="1" applyBorder="1" applyAlignment="1" applyProtection="1">
      <alignment horizontal="left" vertical="center"/>
      <protection locked="0" hidden="1"/>
    </xf>
    <xf numFmtId="179" fontId="3" fillId="0" borderId="14" xfId="0" applyNumberFormat="1" applyFont="1" applyBorder="1" applyAlignment="1" applyProtection="1">
      <alignment horizontal="right" vertical="center"/>
      <protection hidden="1"/>
    </xf>
    <xf numFmtId="0" fontId="3" fillId="0" borderId="14" xfId="0" applyFont="1" applyBorder="1" applyAlignment="1" applyProtection="1">
      <alignment horizontal="center" vertical="center"/>
      <protection locked="0" hidden="1"/>
    </xf>
    <xf numFmtId="0" fontId="3" fillId="0" borderId="14" xfId="0" applyFont="1" applyBorder="1" applyAlignment="1" applyProtection="1">
      <alignment horizontal="left" vertical="center"/>
      <protection hidden="1"/>
    </xf>
    <xf numFmtId="180" fontId="3" fillId="0" borderId="28" xfId="0" applyNumberFormat="1" applyFont="1" applyBorder="1" applyAlignment="1" applyProtection="1">
      <alignment horizontal="center" vertical="center"/>
      <protection hidden="1"/>
    </xf>
    <xf numFmtId="180" fontId="3" fillId="2" borderId="44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Protection="1">
      <alignment vertical="center"/>
      <protection hidden="1"/>
    </xf>
    <xf numFmtId="178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0" fontId="3" fillId="2" borderId="25" xfId="0" applyNumberFormat="1" applyFont="1" applyFill="1" applyBorder="1" applyAlignment="1" applyProtection="1">
      <alignment horizontal="center" vertical="center"/>
      <protection hidden="1"/>
    </xf>
    <xf numFmtId="180" fontId="3" fillId="0" borderId="20" xfId="0" applyNumberFormat="1" applyFont="1" applyBorder="1" applyProtection="1">
      <alignment vertical="center"/>
      <protection hidden="1"/>
    </xf>
    <xf numFmtId="0" fontId="3" fillId="0" borderId="21" xfId="0" applyFont="1" applyBorder="1" applyProtection="1">
      <alignment vertical="center"/>
      <protection hidden="1"/>
    </xf>
    <xf numFmtId="180" fontId="3" fillId="0" borderId="21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right" vertical="center"/>
      <protection hidden="1"/>
    </xf>
    <xf numFmtId="180" fontId="3" fillId="2" borderId="22" xfId="0" applyNumberFormat="1" applyFont="1" applyFill="1" applyBorder="1" applyProtection="1">
      <alignment vertical="center"/>
      <protection hidden="1"/>
    </xf>
    <xf numFmtId="0" fontId="3" fillId="0" borderId="51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181" fontId="3" fillId="0" borderId="23" xfId="0" applyNumberFormat="1" applyFont="1" applyBorder="1" applyAlignment="1" applyProtection="1">
      <alignment horizontal="left" vertical="center"/>
      <protection locked="0" hidden="1"/>
    </xf>
    <xf numFmtId="0" fontId="3" fillId="0" borderId="48" xfId="0" applyFont="1" applyBorder="1" applyAlignment="1" applyProtection="1">
      <alignment horizontal="center" vertical="center"/>
      <protection hidden="1"/>
    </xf>
    <xf numFmtId="181" fontId="3" fillId="0" borderId="0" xfId="0" applyNumberFormat="1" applyFont="1" applyProtection="1">
      <alignment vertical="center"/>
      <protection hidden="1"/>
    </xf>
    <xf numFmtId="181" fontId="3" fillId="0" borderId="0" xfId="0" applyNumberFormat="1" applyFont="1" applyAlignment="1" applyProtection="1">
      <alignment horizontal="left" vertical="center"/>
      <protection hidden="1"/>
    </xf>
    <xf numFmtId="0" fontId="3" fillId="0" borderId="44" xfId="0" applyFont="1" applyBorder="1" applyProtection="1">
      <alignment vertical="center"/>
      <protection hidden="1"/>
    </xf>
    <xf numFmtId="178" fontId="3" fillId="0" borderId="53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181" fontId="3" fillId="0" borderId="35" xfId="0" applyNumberFormat="1" applyFont="1" applyBorder="1" applyAlignment="1" applyProtection="1">
      <alignment horizontal="left" vertical="center"/>
      <protection locked="0" hidden="1"/>
    </xf>
    <xf numFmtId="0" fontId="3" fillId="0" borderId="49" xfId="0" applyFont="1" applyBorder="1" applyAlignment="1" applyProtection="1">
      <alignment horizontal="center" vertical="center"/>
      <protection hidden="1"/>
    </xf>
    <xf numFmtId="181" fontId="3" fillId="0" borderId="29" xfId="0" applyNumberFormat="1" applyFont="1" applyBorder="1" applyProtection="1">
      <alignment vertical="center"/>
      <protection hidden="1"/>
    </xf>
    <xf numFmtId="181" fontId="3" fillId="0" borderId="29" xfId="0" applyNumberFormat="1" applyFont="1" applyBorder="1" applyAlignment="1" applyProtection="1">
      <alignment horizontal="left" vertical="center"/>
      <protection hidden="1"/>
    </xf>
    <xf numFmtId="0" fontId="3" fillId="0" borderId="35" xfId="0" applyFont="1" applyBorder="1" applyProtection="1">
      <alignment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182" fontId="5" fillId="0" borderId="0" xfId="0" applyNumberFormat="1" applyFont="1" applyAlignment="1" applyProtection="1">
      <alignment horizontal="center" vertical="center"/>
      <protection hidden="1"/>
    </xf>
    <xf numFmtId="0" fontId="16" fillId="5" borderId="0" xfId="0" applyFont="1" applyFill="1" applyAlignment="1" applyProtection="1">
      <alignment horizontal="left" vertical="center"/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181" fontId="3" fillId="0" borderId="25" xfId="0" applyNumberFormat="1" applyFont="1" applyBorder="1" applyAlignment="1" applyProtection="1">
      <alignment horizontal="left" vertical="center"/>
      <protection locked="0" hidden="1"/>
    </xf>
    <xf numFmtId="0" fontId="3" fillId="0" borderId="50" xfId="0" applyFont="1" applyBorder="1" applyAlignment="1" applyProtection="1">
      <alignment horizontal="center" vertical="center"/>
      <protection hidden="1"/>
    </xf>
    <xf numFmtId="181" fontId="3" fillId="0" borderId="14" xfId="0" applyNumberFormat="1" applyFont="1" applyBorder="1" applyProtection="1">
      <alignment vertical="center"/>
      <protection hidden="1"/>
    </xf>
    <xf numFmtId="181" fontId="3" fillId="0" borderId="14" xfId="0" applyNumberFormat="1" applyFont="1" applyBorder="1" applyAlignment="1" applyProtection="1">
      <alignment horizontal="left" vertical="center"/>
      <protection hidden="1"/>
    </xf>
    <xf numFmtId="0" fontId="3" fillId="0" borderId="25" xfId="0" applyFont="1" applyBorder="1" applyProtection="1">
      <alignment vertical="center"/>
      <protection hidden="1"/>
    </xf>
    <xf numFmtId="178" fontId="3" fillId="0" borderId="3" xfId="0" applyNumberFormat="1" applyFont="1" applyBorder="1" applyAlignment="1" applyProtection="1">
      <alignment horizontal="center" vertical="center"/>
      <protection hidden="1"/>
    </xf>
    <xf numFmtId="181" fontId="3" fillId="0" borderId="5" xfId="0" applyNumberFormat="1" applyFont="1" applyBorder="1" applyProtection="1">
      <alignment vertical="center"/>
      <protection hidden="1"/>
    </xf>
    <xf numFmtId="181" fontId="3" fillId="0" borderId="5" xfId="0" applyNumberFormat="1" applyFont="1" applyBorder="1" applyAlignment="1" applyProtection="1">
      <alignment horizontal="left" vertical="center"/>
      <protection hidden="1"/>
    </xf>
    <xf numFmtId="0" fontId="3" fillId="0" borderId="33" xfId="0" applyFont="1" applyBorder="1" applyProtection="1">
      <alignment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52" xfId="0" applyNumberFormat="1" applyFont="1" applyBorder="1" applyAlignment="1" applyProtection="1">
      <alignment horizontal="center" vertical="center"/>
      <protection hidden="1"/>
    </xf>
    <xf numFmtId="178" fontId="3" fillId="0" borderId="45" xfId="0" applyNumberFormat="1" applyFont="1" applyBorder="1" applyAlignment="1" applyProtection="1">
      <alignment horizontal="center" vertical="center"/>
      <protection hidden="1"/>
    </xf>
    <xf numFmtId="0" fontId="3" fillId="0" borderId="28" xfId="0" applyFont="1" applyBorder="1" applyProtection="1">
      <alignment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179" fontId="0" fillId="0" borderId="0" xfId="0" applyNumberFormat="1" applyProtection="1">
      <alignment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right"/>
      <protection locked="0" hidden="1"/>
    </xf>
    <xf numFmtId="0" fontId="3" fillId="0" borderId="47" xfId="0" applyFont="1" applyBorder="1" applyAlignment="1" applyProtection="1">
      <alignment horizontal="center" vertical="center"/>
      <protection hidden="1"/>
    </xf>
    <xf numFmtId="181" fontId="3" fillId="0" borderId="33" xfId="0" applyNumberFormat="1" applyFont="1" applyBorder="1" applyAlignment="1" applyProtection="1">
      <alignment horizontal="left" vertical="center"/>
      <protection locked="0" hidden="1"/>
    </xf>
    <xf numFmtId="181" fontId="3" fillId="0" borderId="44" xfId="0" applyNumberFormat="1" applyFont="1" applyBorder="1" applyAlignment="1" applyProtection="1">
      <alignment horizontal="left" vertical="center"/>
      <protection locked="0" hidden="1"/>
    </xf>
    <xf numFmtId="181" fontId="3" fillId="0" borderId="24" xfId="0" applyNumberFormat="1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179" fontId="3" fillId="0" borderId="15" xfId="0" applyNumberFormat="1" applyFont="1" applyBorder="1" applyAlignment="1" applyProtection="1">
      <alignment horizontal="right" vertical="center"/>
      <protection hidden="1"/>
    </xf>
    <xf numFmtId="179" fontId="3" fillId="0" borderId="17" xfId="0" applyNumberFormat="1" applyFont="1" applyBorder="1" applyAlignment="1" applyProtection="1">
      <alignment horizontal="right" vertical="center"/>
      <protection hidden="1"/>
    </xf>
    <xf numFmtId="0" fontId="3" fillId="0" borderId="15" xfId="0" applyFont="1" applyBorder="1" applyAlignment="1" applyProtection="1">
      <alignment horizontal="right" vertical="center"/>
      <protection hidden="1"/>
    </xf>
    <xf numFmtId="0" fontId="3" fillId="0" borderId="17" xfId="0" applyFont="1" applyBorder="1" applyAlignment="1" applyProtection="1">
      <alignment horizontal="right" vertical="center"/>
      <protection hidden="1"/>
    </xf>
    <xf numFmtId="179" fontId="3" fillId="0" borderId="18" xfId="0" applyNumberFormat="1" applyFont="1" applyBorder="1" applyAlignment="1" applyProtection="1">
      <alignment horizontal="right" vertical="center"/>
      <protection hidden="1"/>
    </xf>
    <xf numFmtId="179" fontId="3" fillId="0" borderId="19" xfId="0" applyNumberFormat="1" applyFont="1" applyBorder="1" applyAlignment="1" applyProtection="1">
      <alignment horizontal="right" vertical="center"/>
      <protection hidden="1"/>
    </xf>
    <xf numFmtId="181" fontId="3" fillId="2" borderId="18" xfId="0" applyNumberFormat="1" applyFont="1" applyFill="1" applyBorder="1" applyAlignment="1" applyProtection="1">
      <alignment horizontal="right" vertical="center"/>
      <protection hidden="1"/>
    </xf>
    <xf numFmtId="181" fontId="3" fillId="2" borderId="19" xfId="0" applyNumberFormat="1" applyFont="1" applyFill="1" applyBorder="1" applyAlignment="1" applyProtection="1">
      <alignment horizontal="right" vertical="center"/>
      <protection hidden="1"/>
    </xf>
    <xf numFmtId="0" fontId="3" fillId="0" borderId="18" xfId="0" applyFont="1" applyBorder="1" applyAlignment="1" applyProtection="1">
      <alignment horizontal="right" vertical="center"/>
      <protection hidden="1"/>
    </xf>
    <xf numFmtId="0" fontId="3" fillId="0" borderId="19" xfId="0" applyFont="1" applyBorder="1" applyAlignment="1" applyProtection="1">
      <alignment horizontal="right" vertical="center"/>
      <protection hidden="1"/>
    </xf>
    <xf numFmtId="179" fontId="3" fillId="0" borderId="20" xfId="0" applyNumberFormat="1" applyFont="1" applyBorder="1" applyAlignment="1" applyProtection="1">
      <alignment horizontal="right" vertical="center"/>
      <protection hidden="1"/>
    </xf>
    <xf numFmtId="179" fontId="3" fillId="0" borderId="22" xfId="0" applyNumberFormat="1" applyFont="1" applyBorder="1" applyAlignment="1" applyProtection="1">
      <alignment horizontal="right" vertical="center"/>
      <protection hidden="1"/>
    </xf>
    <xf numFmtId="181" fontId="3" fillId="2" borderId="20" xfId="0" applyNumberFormat="1" applyFont="1" applyFill="1" applyBorder="1" applyAlignment="1" applyProtection="1">
      <alignment horizontal="right" vertical="center"/>
      <protection hidden="1"/>
    </xf>
    <xf numFmtId="0" fontId="3" fillId="0" borderId="21" xfId="0" applyFont="1" applyBorder="1" applyAlignment="1" applyProtection="1">
      <alignment horizontal="right" vertical="center"/>
      <protection hidden="1"/>
    </xf>
    <xf numFmtId="0" fontId="3" fillId="2" borderId="22" xfId="0" applyFont="1" applyFill="1" applyBorder="1" applyAlignment="1" applyProtection="1">
      <alignment horizontal="right" vertical="center"/>
      <protection hidden="1"/>
    </xf>
    <xf numFmtId="177" fontId="5" fillId="4" borderId="40" xfId="0" applyNumberFormat="1" applyFont="1" applyFill="1" applyBorder="1" applyAlignment="1" applyProtection="1">
      <alignment horizontal="left" vertical="center"/>
      <protection hidden="1"/>
    </xf>
    <xf numFmtId="180" fontId="3" fillId="0" borderId="31" xfId="0" applyNumberFormat="1" applyFont="1" applyBorder="1" applyAlignment="1" applyProtection="1">
      <alignment horizontal="center" vertical="center"/>
      <protection locked="0"/>
    </xf>
    <xf numFmtId="180" fontId="3" fillId="0" borderId="34" xfId="0" applyNumberFormat="1" applyFont="1" applyBorder="1" applyAlignment="1" applyProtection="1">
      <alignment horizontal="center" vertical="center"/>
      <protection locked="0"/>
    </xf>
    <xf numFmtId="180" fontId="3" fillId="0" borderId="12" xfId="0" applyNumberFormat="1" applyFont="1" applyBorder="1" applyAlignment="1" applyProtection="1">
      <alignment horizontal="center" vertical="center"/>
      <protection locked="0"/>
    </xf>
    <xf numFmtId="180" fontId="0" fillId="0" borderId="31" xfId="0" applyNumberFormat="1" applyBorder="1" applyAlignment="1" applyProtection="1">
      <alignment horizontal="center" vertical="center"/>
      <protection locked="0"/>
    </xf>
    <xf numFmtId="180" fontId="0" fillId="0" borderId="34" xfId="0" applyNumberFormat="1" applyBorder="1" applyAlignment="1" applyProtection="1">
      <alignment horizontal="center" vertical="center"/>
      <protection locked="0"/>
    </xf>
    <xf numFmtId="180" fontId="0" fillId="0" borderId="12" xfId="0" applyNumberFormat="1" applyBorder="1" applyAlignment="1" applyProtection="1">
      <alignment horizontal="center" vertical="center"/>
      <protection locked="0"/>
    </xf>
    <xf numFmtId="180" fontId="3" fillId="0" borderId="32" xfId="0" applyNumberFormat="1" applyFont="1" applyBorder="1" applyAlignment="1" applyProtection="1">
      <alignment horizontal="center" vertical="center"/>
      <protection locked="0"/>
    </xf>
    <xf numFmtId="180" fontId="3" fillId="0" borderId="29" xfId="0" applyNumberFormat="1" applyFont="1" applyBorder="1" applyAlignment="1" applyProtection="1">
      <alignment horizontal="center" vertical="center"/>
      <protection locked="0"/>
    </xf>
    <xf numFmtId="180" fontId="3" fillId="0" borderId="14" xfId="0" applyNumberFormat="1" applyFont="1" applyBorder="1" applyAlignment="1" applyProtection="1">
      <alignment horizontal="center" vertical="center"/>
      <protection locked="0"/>
    </xf>
    <xf numFmtId="181" fontId="3" fillId="0" borderId="32" xfId="0" applyNumberFormat="1" applyFont="1" applyBorder="1" applyAlignment="1" applyProtection="1">
      <alignment horizontal="center" vertical="center"/>
      <protection locked="0"/>
    </xf>
    <xf numFmtId="181" fontId="3" fillId="0" borderId="29" xfId="0" applyNumberFormat="1" applyFont="1" applyBorder="1" applyAlignment="1" applyProtection="1">
      <alignment horizontal="center" vertical="center"/>
      <protection locked="0"/>
    </xf>
    <xf numFmtId="181" fontId="3" fillId="0" borderId="14" xfId="0" applyNumberFormat="1" applyFont="1" applyBorder="1" applyAlignment="1" applyProtection="1">
      <alignment horizontal="center" vertical="center"/>
      <protection locked="0"/>
    </xf>
    <xf numFmtId="181" fontId="3" fillId="0" borderId="0" xfId="0" applyNumberFormat="1" applyFont="1" applyAlignment="1" applyProtection="1">
      <alignment horizontal="center" vertical="center"/>
      <protection locked="0"/>
    </xf>
    <xf numFmtId="181" fontId="3" fillId="0" borderId="5" xfId="0" applyNumberFormat="1" applyFont="1" applyBorder="1" applyAlignment="1" applyProtection="1">
      <alignment horizontal="center" vertical="center"/>
      <protection locked="0"/>
    </xf>
    <xf numFmtId="181" fontId="0" fillId="0" borderId="5" xfId="0" applyNumberFormat="1" applyBorder="1" applyAlignment="1" applyProtection="1">
      <alignment horizontal="center" vertical="center"/>
      <protection locked="0"/>
    </xf>
    <xf numFmtId="181" fontId="0" fillId="0" borderId="29" xfId="0" applyNumberFormat="1" applyBorder="1" applyAlignment="1" applyProtection="1">
      <alignment horizontal="center" vertical="center"/>
      <protection locked="0"/>
    </xf>
    <xf numFmtId="181" fontId="0" fillId="0" borderId="14" xfId="0" applyNumberFormat="1" applyBorder="1" applyAlignment="1" applyProtection="1">
      <alignment horizontal="center" vertical="center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180" fontId="3" fillId="0" borderId="5" xfId="0" applyNumberFormat="1" applyFont="1" applyBorder="1" applyAlignment="1" applyProtection="1">
      <alignment horizontal="center" vertical="center"/>
      <protection locked="0"/>
    </xf>
    <xf numFmtId="180" fontId="0" fillId="0" borderId="5" xfId="0" applyNumberFormat="1" applyBorder="1" applyAlignment="1" applyProtection="1">
      <alignment horizontal="center" vertical="center"/>
      <protection locked="0"/>
    </xf>
    <xf numFmtId="180" fontId="0" fillId="0" borderId="29" xfId="0" applyNumberFormat="1" applyBorder="1" applyAlignment="1" applyProtection="1">
      <alignment horizontal="center" vertical="center"/>
      <protection locked="0"/>
    </xf>
    <xf numFmtId="180" fontId="0" fillId="0" borderId="14" xfId="0" applyNumberFormat="1" applyBorder="1" applyAlignment="1" applyProtection="1">
      <alignment horizontal="center" vertical="center"/>
      <protection locked="0"/>
    </xf>
    <xf numFmtId="180" fontId="3" fillId="0" borderId="6" xfId="0" applyNumberFormat="1" applyFont="1" applyBorder="1" applyAlignment="1" applyProtection="1">
      <alignment horizontal="center" vertical="center"/>
      <protection locked="0"/>
    </xf>
    <xf numFmtId="180" fontId="3" fillId="0" borderId="11" xfId="0" applyNumberFormat="1" applyFont="1" applyBorder="1" applyAlignment="1" applyProtection="1">
      <alignment horizontal="center" vertical="center"/>
      <protection locked="0"/>
    </xf>
    <xf numFmtId="180" fontId="0" fillId="0" borderId="11" xfId="0" applyNumberForma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 hidden="1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25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24" xfId="0" applyFont="1" applyBorder="1" applyAlignment="1" applyProtection="1">
      <alignment horizontal="center" vertical="center"/>
      <protection locked="0" hidden="1"/>
    </xf>
    <xf numFmtId="0" fontId="18" fillId="0" borderId="6" xfId="0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2" fontId="16" fillId="5" borderId="0" xfId="0" applyNumberFormat="1" applyFont="1" applyFill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24" xfId="0" applyFont="1" applyBorder="1" applyAlignment="1" applyProtection="1">
      <alignment horizontal="right" vertical="center"/>
      <protection hidden="1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24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25" xfId="0" applyFont="1" applyBorder="1" applyAlignment="1" applyProtection="1">
      <alignment horizontal="left" vertical="top"/>
      <protection locked="0"/>
    </xf>
    <xf numFmtId="0" fontId="13" fillId="3" borderId="11" xfId="0" applyFont="1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23" xfId="0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 applyProtection="1">
      <alignment horizontal="center" vertical="center"/>
      <protection hidden="1"/>
    </xf>
    <xf numFmtId="0" fontId="0" fillId="3" borderId="25" xfId="0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24" xfId="0" applyFont="1" applyFill="1" applyBorder="1" applyAlignment="1" applyProtection="1">
      <alignment horizontal="center" vertical="center"/>
      <protection hidden="1"/>
    </xf>
    <xf numFmtId="0" fontId="3" fillId="2" borderId="25" xfId="0" applyFont="1" applyFill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left"/>
      <protection hidden="1"/>
    </xf>
    <xf numFmtId="178" fontId="3" fillId="0" borderId="11" xfId="0" applyNumberFormat="1" applyFont="1" applyBorder="1" applyAlignment="1" applyProtection="1">
      <alignment horizontal="center" vertical="center"/>
      <protection hidden="1"/>
    </xf>
    <xf numFmtId="178" fontId="3" fillId="0" borderId="6" xfId="0" applyNumberFormat="1" applyFont="1" applyBorder="1" applyAlignment="1" applyProtection="1">
      <alignment horizontal="center" vertical="center"/>
      <protection hidden="1"/>
    </xf>
    <xf numFmtId="178" fontId="3" fillId="0" borderId="12" xfId="0" applyNumberFormat="1" applyFont="1" applyBorder="1" applyAlignment="1" applyProtection="1">
      <alignment horizontal="center" vertical="center"/>
      <protection hidden="1"/>
    </xf>
    <xf numFmtId="182" fontId="3" fillId="0" borderId="8" xfId="0" applyNumberFormat="1" applyFont="1" applyBorder="1" applyAlignment="1" applyProtection="1">
      <alignment horizontal="center" vertical="center"/>
      <protection hidden="1"/>
    </xf>
    <xf numFmtId="182" fontId="3" fillId="0" borderId="9" xfId="0" applyNumberFormat="1" applyFont="1" applyBorder="1" applyAlignment="1" applyProtection="1">
      <alignment horizontal="center" vertical="center"/>
      <protection hidden="1"/>
    </xf>
    <xf numFmtId="182" fontId="3" fillId="0" borderId="10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181" fontId="3" fillId="0" borderId="12" xfId="0" applyNumberFormat="1" applyFont="1" applyBorder="1" applyAlignment="1" applyProtection="1">
      <alignment horizontal="right" vertical="center"/>
      <protection locked="0" hidden="1"/>
    </xf>
    <xf numFmtId="181" fontId="3" fillId="0" borderId="14" xfId="0" applyNumberFormat="1" applyFont="1" applyBorder="1" applyAlignment="1" applyProtection="1">
      <alignment horizontal="right" vertical="center"/>
      <protection locked="0"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46" xfId="0" applyFont="1" applyBorder="1" applyAlignment="1" applyProtection="1">
      <alignment horizontal="center" vertical="center"/>
      <protection hidden="1"/>
    </xf>
    <xf numFmtId="181" fontId="3" fillId="0" borderId="31" xfId="0" applyNumberFormat="1" applyFont="1" applyBorder="1" applyAlignment="1" applyProtection="1">
      <alignment horizontal="right" vertical="center"/>
      <protection locked="0" hidden="1"/>
    </xf>
    <xf numFmtId="181" fontId="3" fillId="0" borderId="32" xfId="0" applyNumberFormat="1" applyFont="1" applyBorder="1" applyAlignment="1" applyProtection="1">
      <alignment horizontal="right" vertical="center"/>
      <protection locked="0" hidden="1"/>
    </xf>
    <xf numFmtId="181" fontId="3" fillId="0" borderId="37" xfId="0" applyNumberFormat="1" applyFont="1" applyBorder="1" applyAlignment="1" applyProtection="1">
      <alignment horizontal="right" vertical="center"/>
      <protection locked="0" hidden="1"/>
    </xf>
    <xf numFmtId="181" fontId="3" fillId="0" borderId="28" xfId="0" applyNumberFormat="1" applyFont="1" applyBorder="1" applyAlignment="1" applyProtection="1">
      <alignment horizontal="right" vertical="center"/>
      <protection locked="0" hidden="1"/>
    </xf>
    <xf numFmtId="181" fontId="3" fillId="0" borderId="6" xfId="0" applyNumberFormat="1" applyFont="1" applyBorder="1" applyAlignment="1" applyProtection="1">
      <alignment horizontal="right" vertical="center"/>
      <protection locked="0" hidden="1"/>
    </xf>
    <xf numFmtId="181" fontId="3" fillId="0" borderId="0" xfId="0" applyNumberFormat="1" applyFont="1" applyAlignment="1" applyProtection="1">
      <alignment horizontal="right" vertical="center"/>
      <protection locked="0" hidden="1"/>
    </xf>
    <xf numFmtId="181" fontId="3" fillId="0" borderId="34" xfId="0" applyNumberFormat="1" applyFont="1" applyBorder="1" applyAlignment="1" applyProtection="1">
      <alignment horizontal="right" vertical="center"/>
      <protection locked="0" hidden="1"/>
    </xf>
    <xf numFmtId="181" fontId="3" fillId="0" borderId="29" xfId="0" applyNumberFormat="1" applyFont="1" applyBorder="1" applyAlignment="1" applyProtection="1">
      <alignment horizontal="right" vertical="center"/>
      <protection locked="0" hidden="1"/>
    </xf>
    <xf numFmtId="0" fontId="3" fillId="0" borderId="40" xfId="0" applyFont="1" applyBorder="1" applyAlignment="1" applyProtection="1">
      <alignment horizontal="center" vertical="center"/>
      <protection hidden="1"/>
    </xf>
    <xf numFmtId="181" fontId="3" fillId="0" borderId="11" xfId="0" applyNumberFormat="1" applyFont="1" applyBorder="1" applyAlignment="1" applyProtection="1">
      <alignment horizontal="right" vertical="center"/>
      <protection locked="0" hidden="1"/>
    </xf>
    <xf numFmtId="181" fontId="3" fillId="0" borderId="5" xfId="0" applyNumberFormat="1" applyFont="1" applyBorder="1" applyAlignment="1" applyProtection="1">
      <alignment horizontal="right" vertical="center"/>
      <protection locked="0"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180" fontId="3" fillId="0" borderId="32" xfId="0" applyNumberFormat="1" applyFont="1" applyBorder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180" fontId="3" fillId="0" borderId="43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180" fontId="3" fillId="0" borderId="5" xfId="0" applyNumberFormat="1" applyFont="1" applyBorder="1" applyAlignment="1" applyProtection="1">
      <alignment horizontal="center" vertical="center"/>
      <protection hidden="1"/>
    </xf>
    <xf numFmtId="180" fontId="3" fillId="0" borderId="29" xfId="0" applyNumberFormat="1" applyFont="1" applyBorder="1" applyAlignment="1" applyProtection="1">
      <alignment horizontal="center" vertical="center"/>
      <protection hidden="1"/>
    </xf>
    <xf numFmtId="180" fontId="3" fillId="0" borderId="28" xfId="0" applyNumberFormat="1" applyFont="1" applyBorder="1" applyAlignment="1" applyProtection="1">
      <alignment horizontal="center" vertical="center"/>
      <protection hidden="1"/>
    </xf>
    <xf numFmtId="180" fontId="3" fillId="0" borderId="14" xfId="0" applyNumberFormat="1" applyFont="1" applyBorder="1" applyAlignment="1" applyProtection="1">
      <alignment horizontal="center" vertical="center"/>
      <protection hidden="1"/>
    </xf>
    <xf numFmtId="180" fontId="3" fillId="0" borderId="25" xfId="0" applyNumberFormat="1" applyFont="1" applyBorder="1" applyAlignment="1" applyProtection="1">
      <alignment horizontal="center" vertical="center"/>
      <protection hidden="1"/>
    </xf>
    <xf numFmtId="180" fontId="3" fillId="0" borderId="33" xfId="0" applyNumberFormat="1" applyFont="1" applyBorder="1" applyAlignment="1" applyProtection="1">
      <alignment horizontal="center" vertical="center"/>
      <protection hidden="1"/>
    </xf>
    <xf numFmtId="180" fontId="3" fillId="0" borderId="35" xfId="0" applyNumberFormat="1" applyFont="1" applyBorder="1" applyAlignment="1" applyProtection="1">
      <alignment horizontal="center" vertical="center"/>
      <protection hidden="1"/>
    </xf>
    <xf numFmtId="180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right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176" fontId="5" fillId="0" borderId="40" xfId="0" applyNumberFormat="1" applyFont="1" applyBorder="1" applyAlignment="1" applyProtection="1">
      <alignment horizontal="center" vertical="center"/>
      <protection hidden="1"/>
    </xf>
    <xf numFmtId="178" fontId="3" fillId="0" borderId="23" xfId="0" applyNumberFormat="1" applyFont="1" applyBorder="1" applyAlignment="1" applyProtection="1">
      <alignment horizontal="center" vertical="center"/>
      <protection hidden="1"/>
    </xf>
    <xf numFmtId="178" fontId="3" fillId="0" borderId="24" xfId="0" applyNumberFormat="1" applyFont="1" applyBorder="1" applyAlignment="1" applyProtection="1">
      <alignment horizontal="center" vertical="center"/>
      <protection hidden="1"/>
    </xf>
    <xf numFmtId="178" fontId="3" fillId="0" borderId="25" xfId="0" applyNumberFormat="1" applyFont="1" applyBorder="1" applyAlignment="1" applyProtection="1">
      <alignment horizontal="center" vertical="center"/>
      <protection hidden="1"/>
    </xf>
    <xf numFmtId="179" fontId="3" fillId="0" borderId="32" xfId="0" applyNumberFormat="1" applyFont="1" applyBorder="1" applyAlignment="1" applyProtection="1">
      <alignment horizontal="center" vertical="center"/>
      <protection locked="0"/>
    </xf>
    <xf numFmtId="179" fontId="3" fillId="0" borderId="29" xfId="0" applyNumberFormat="1" applyFont="1" applyBorder="1" applyAlignment="1" applyProtection="1">
      <alignment horizontal="center" vertical="center"/>
      <protection locked="0"/>
    </xf>
    <xf numFmtId="179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hidden="1"/>
    </xf>
    <xf numFmtId="0" fontId="5" fillId="4" borderId="40" xfId="0" applyFont="1" applyFill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82" fontId="4" fillId="0" borderId="27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3" fillId="0" borderId="12" xfId="0" applyFont="1" applyBorder="1" applyAlignment="1" applyProtection="1">
      <alignment horizontal="right" vertical="center"/>
      <protection hidden="1"/>
    </xf>
    <xf numFmtId="0" fontId="3" fillId="0" borderId="23" xfId="0" applyFont="1" applyBorder="1" applyAlignment="1" applyProtection="1">
      <alignment horizontal="left" vertical="center"/>
      <protection locked="0" hidden="1"/>
    </xf>
    <xf numFmtId="0" fontId="3" fillId="0" borderId="24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left" vertical="center"/>
      <protection locked="0" hidden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182" fontId="4" fillId="0" borderId="25" xfId="0" applyNumberFormat="1" applyFont="1" applyBorder="1" applyAlignment="1" applyProtection="1">
      <alignment horizontal="center" vertical="center"/>
      <protection locked="0"/>
    </xf>
    <xf numFmtId="182" fontId="4" fillId="0" borderId="26" xfId="0" applyNumberFormat="1" applyFont="1" applyBorder="1" applyAlignment="1" applyProtection="1">
      <alignment horizontal="center" vertical="center"/>
      <protection locked="0"/>
    </xf>
    <xf numFmtId="13" fontId="3" fillId="0" borderId="6" xfId="0" applyNumberFormat="1" applyFont="1" applyBorder="1" applyAlignment="1" applyProtection="1">
      <alignment horizontal="left" vertical="center"/>
      <protection hidden="1"/>
    </xf>
    <xf numFmtId="13" fontId="3" fillId="0" borderId="24" xfId="0" applyNumberFormat="1" applyFont="1" applyBorder="1" applyAlignment="1" applyProtection="1">
      <alignment horizontal="left" vertical="center"/>
      <protection hidden="1"/>
    </xf>
    <xf numFmtId="13" fontId="3" fillId="0" borderId="12" xfId="0" applyNumberFormat="1" applyFont="1" applyBorder="1" applyAlignment="1" applyProtection="1">
      <alignment horizontal="left" vertical="center"/>
      <protection hidden="1"/>
    </xf>
    <xf numFmtId="13" fontId="3" fillId="0" borderId="25" xfId="0" applyNumberFormat="1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left"/>
      <protection hidden="1"/>
    </xf>
    <xf numFmtId="0" fontId="4" fillId="0" borderId="4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right" vertical="top"/>
      <protection hidden="1"/>
    </xf>
    <xf numFmtId="0" fontId="19" fillId="0" borderId="0" xfId="0" applyFont="1" applyBorder="1" applyAlignment="1" applyProtection="1">
      <alignment horizontal="right" shrinkToFit="1"/>
      <protection hidden="1"/>
    </xf>
    <xf numFmtId="0" fontId="2" fillId="0" borderId="0" xfId="0" applyFont="1" applyBorder="1" applyAlignment="1" applyProtection="1">
      <alignment horizontal="right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472C4"/>
      <color rgb="FFFFFFFF"/>
      <color rgb="FFFEBA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180975</xdr:colOff>
      <xdr:row>35</xdr:row>
      <xdr:rowOff>266700</xdr:rowOff>
    </xdr:from>
    <xdr:to>
      <xdr:col>31</xdr:col>
      <xdr:colOff>0</xdr:colOff>
      <xdr:row>35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D8E9144-9208-63F7-4826-C66D7B3CEBFE}"/>
            </a:ext>
          </a:extLst>
        </xdr:cNvPr>
        <xdr:cNvCxnSpPr/>
      </xdr:nvCxnSpPr>
      <xdr:spPr>
        <a:xfrm>
          <a:off x="8572500" y="6829425"/>
          <a:ext cx="2943225" cy="0"/>
        </a:xfrm>
        <a:prstGeom prst="line">
          <a:avLst/>
        </a:prstGeom>
        <a:ln w="2730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212913</xdr:colOff>
      <xdr:row>18</xdr:row>
      <xdr:rowOff>152402</xdr:rowOff>
    </xdr:from>
    <xdr:to>
      <xdr:col>35</xdr:col>
      <xdr:colOff>180975</xdr:colOff>
      <xdr:row>20</xdr:row>
      <xdr:rowOff>57712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B550F3-C759-4AEF-8A07-3F995555B598}"/>
            </a:ext>
          </a:extLst>
        </xdr:cNvPr>
        <xdr:cNvSpPr/>
      </xdr:nvSpPr>
      <xdr:spPr>
        <a:xfrm>
          <a:off x="11721354" y="3491755"/>
          <a:ext cx="1200709" cy="4319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V=20Af/N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  </a:t>
          </a:r>
          <a:r>
            <a:rPr kumimoji="1" lang="ja-JP" altLang="en-US" sz="800" baseline="0">
              <a:solidFill>
                <a:sysClr val="windowText" lastClr="000000"/>
              </a:solidFill>
              <a:latin typeface="+mn-ea"/>
              <a:ea typeface="+mn-ea"/>
            </a:rPr>
            <a:t>     　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→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1⃣</a:t>
          </a:r>
          <a:b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V=20(Af-20A)/N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→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2⃣</a:t>
          </a:r>
          <a:endParaRPr kumimoji="1" lang="ja-JP" altLang="en-US" sz="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45</xdr:col>
      <xdr:colOff>605118</xdr:colOff>
      <xdr:row>18</xdr:row>
      <xdr:rowOff>280146</xdr:rowOff>
    </xdr:from>
    <xdr:to>
      <xdr:col>48</xdr:col>
      <xdr:colOff>66090</xdr:colOff>
      <xdr:row>19</xdr:row>
      <xdr:rowOff>216909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2ABD6E-8A7C-4AD8-97F1-36B8A8550CC5}"/>
            </a:ext>
          </a:extLst>
        </xdr:cNvPr>
        <xdr:cNvSpPr/>
      </xdr:nvSpPr>
      <xdr:spPr>
        <a:xfrm>
          <a:off x="18467294" y="3619499"/>
          <a:ext cx="1029796" cy="2281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V=20(Af-20A)/N</a:t>
          </a:r>
          <a:endParaRPr kumimoji="1" lang="ja-JP" altLang="en-US" sz="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44</xdr:col>
      <xdr:colOff>246529</xdr:colOff>
      <xdr:row>18</xdr:row>
      <xdr:rowOff>270621</xdr:rowOff>
    </xdr:from>
    <xdr:to>
      <xdr:col>45</xdr:col>
      <xdr:colOff>640953</xdr:colOff>
      <xdr:row>20</xdr:row>
      <xdr:rowOff>10161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33E6D5D-C389-48B2-A63D-09A7FF414EF4}"/>
            </a:ext>
          </a:extLst>
        </xdr:cNvPr>
        <xdr:cNvSpPr/>
      </xdr:nvSpPr>
      <xdr:spPr>
        <a:xfrm>
          <a:off x="17806147" y="3609974"/>
          <a:ext cx="696982" cy="2662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V=20Af/N</a:t>
          </a:r>
          <a:endParaRPr kumimoji="1" lang="ja-JP" altLang="en-US" sz="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38</xdr:col>
      <xdr:colOff>10183</xdr:colOff>
      <xdr:row>0</xdr:row>
      <xdr:rowOff>0</xdr:rowOff>
    </xdr:from>
    <xdr:to>
      <xdr:col>50</xdr:col>
      <xdr:colOff>661147</xdr:colOff>
      <xdr:row>52</xdr:row>
      <xdr:rowOff>235323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006A550-B285-A26C-F770-F2378E9D1A53}"/>
            </a:ext>
          </a:extLst>
        </xdr:cNvPr>
        <xdr:cNvSpPr/>
      </xdr:nvSpPr>
      <xdr:spPr>
        <a:xfrm>
          <a:off x="13390007" y="0"/>
          <a:ext cx="7105552" cy="10006852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C87A-C1B8-4A1C-AB38-F9053C586DEF}">
  <dimension ref="A1:AX54"/>
  <sheetViews>
    <sheetView showGridLines="0" tabSelected="1" view="pageBreakPreview" zoomScale="85" zoomScaleNormal="100" zoomScaleSheetLayoutView="85" workbookViewId="0">
      <selection activeCell="A19" sqref="A19:AE19"/>
    </sheetView>
  </sheetViews>
  <sheetFormatPr defaultRowHeight="18.75" x14ac:dyDescent="0.4"/>
  <cols>
    <col min="1" max="1" width="12.625" style="48" customWidth="1"/>
    <col min="2" max="2" width="9.375" style="48" customWidth="1"/>
    <col min="3" max="4" width="3.125" style="48" customWidth="1"/>
    <col min="5" max="6" width="4.375" style="48" customWidth="1"/>
    <col min="7" max="10" width="4.25" style="48" customWidth="1"/>
    <col min="11" max="11" width="1.625" style="48" customWidth="1"/>
    <col min="12" max="12" width="4.125" style="48" customWidth="1"/>
    <col min="13" max="13" width="3.125" style="48" customWidth="1"/>
    <col min="14" max="15" width="1.875" style="48" customWidth="1"/>
    <col min="16" max="16" width="4.125" style="48" customWidth="1"/>
    <col min="17" max="18" width="8.125" style="48" customWidth="1"/>
    <col min="19" max="19" width="1.875" style="48" customWidth="1"/>
    <col min="20" max="20" width="8.125" style="48" customWidth="1"/>
    <col min="21" max="21" width="1.875" style="48" customWidth="1"/>
    <col min="22" max="22" width="3.875" style="48" customWidth="1"/>
    <col min="23" max="23" width="1.625" style="48" customWidth="1"/>
    <col min="24" max="24" width="3.875" style="48" customWidth="1"/>
    <col min="25" max="25" width="1.875" style="48" customWidth="1"/>
    <col min="26" max="26" width="4.375" style="48" customWidth="1"/>
    <col min="27" max="27" width="1.875" style="48" customWidth="1"/>
    <col min="28" max="28" width="8.125" style="48" customWidth="1"/>
    <col min="29" max="31" width="8.875" style="48" customWidth="1"/>
    <col min="32" max="32" width="3.125" style="48" customWidth="1"/>
    <col min="33" max="33" width="2.125" style="48" customWidth="1"/>
    <col min="34" max="34" width="8.625" style="48" customWidth="1"/>
    <col min="35" max="35" width="2.375" style="48" customWidth="1"/>
    <col min="36" max="36" width="3.375" style="48" customWidth="1"/>
    <col min="37" max="37" width="2.875" style="48" customWidth="1"/>
    <col min="38" max="39" width="2.125" style="48" customWidth="1"/>
    <col min="40" max="40" width="4.25" style="48" customWidth="1"/>
    <col min="41" max="43" width="9" style="48" customWidth="1"/>
    <col min="44" max="44" width="9" style="48"/>
    <col min="45" max="45" width="4" style="48" customWidth="1"/>
    <col min="46" max="46" width="9" style="48"/>
    <col min="47" max="47" width="2.625" style="48" customWidth="1"/>
    <col min="48" max="16384" width="9" style="48"/>
  </cols>
  <sheetData>
    <row r="1" spans="1:50" s="1" customFormat="1" ht="23.25" customHeight="1" x14ac:dyDescent="0.4">
      <c r="A1" s="299" t="s">
        <v>44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G1" s="306" t="s">
        <v>65</v>
      </c>
      <c r="AH1" s="306"/>
      <c r="AI1" s="306"/>
      <c r="AJ1" s="306"/>
      <c r="AK1" s="306"/>
      <c r="AL1" s="306"/>
    </row>
    <row r="2" spans="1:50" s="8" customFormat="1" ht="14.25" customHeight="1" x14ac:dyDescent="0.4">
      <c r="A2" s="279" t="s">
        <v>0</v>
      </c>
      <c r="B2" s="216" t="s">
        <v>1</v>
      </c>
      <c r="C2" s="223" t="s">
        <v>2</v>
      </c>
      <c r="D2" s="223"/>
      <c r="E2" s="224" t="s">
        <v>11</v>
      </c>
      <c r="F2" s="226"/>
      <c r="G2" s="281" t="s">
        <v>12</v>
      </c>
      <c r="H2" s="269"/>
      <c r="I2" s="269"/>
      <c r="J2" s="269"/>
      <c r="K2" s="268" t="s">
        <v>6</v>
      </c>
      <c r="L2" s="268"/>
      <c r="M2" s="3">
        <v>6</v>
      </c>
      <c r="N2" s="280" t="s">
        <v>7</v>
      </c>
      <c r="O2" s="280"/>
      <c r="P2" s="127">
        <f>_xlfn.SWITCH($M$2,6,1.4,8,1,10,1)</f>
        <v>1.4</v>
      </c>
      <c r="Q2" s="4"/>
      <c r="R2" s="224" t="s">
        <v>28</v>
      </c>
      <c r="S2" s="252" t="s">
        <v>20</v>
      </c>
      <c r="T2" s="225" t="s">
        <v>29</v>
      </c>
      <c r="U2" s="252" t="s">
        <v>20</v>
      </c>
      <c r="V2" s="250" t="s">
        <v>18</v>
      </c>
      <c r="W2" s="250"/>
      <c r="X2" s="250"/>
      <c r="Y2" s="252" t="s">
        <v>20</v>
      </c>
      <c r="Z2" s="225" t="s">
        <v>17</v>
      </c>
      <c r="AA2" s="226" t="s">
        <v>21</v>
      </c>
      <c r="AB2" s="225" t="s">
        <v>25</v>
      </c>
      <c r="AC2" s="226"/>
      <c r="AD2" s="6" t="s">
        <v>37</v>
      </c>
      <c r="AE2" s="7" t="s">
        <v>23</v>
      </c>
      <c r="AG2" s="154" t="s">
        <v>50</v>
      </c>
      <c r="AH2" s="155"/>
      <c r="AI2" s="155"/>
      <c r="AJ2" s="155"/>
      <c r="AK2" s="155"/>
      <c r="AL2" s="156"/>
    </row>
    <row r="3" spans="1:50" s="8" customFormat="1" ht="14.25" customHeight="1" thickBot="1" x14ac:dyDescent="0.45">
      <c r="A3" s="279"/>
      <c r="B3" s="216"/>
      <c r="C3" s="223"/>
      <c r="D3" s="223"/>
      <c r="E3" s="244"/>
      <c r="F3" s="246"/>
      <c r="G3" s="281" t="s">
        <v>9</v>
      </c>
      <c r="H3" s="269"/>
      <c r="I3" s="269" t="s">
        <v>8</v>
      </c>
      <c r="J3" s="269"/>
      <c r="K3" s="269" t="s">
        <v>15</v>
      </c>
      <c r="L3" s="269"/>
      <c r="M3" s="269"/>
      <c r="N3" s="270"/>
      <c r="O3" s="270"/>
      <c r="P3" s="270"/>
      <c r="Q3" s="9" t="s">
        <v>16</v>
      </c>
      <c r="R3" s="244"/>
      <c r="S3" s="255"/>
      <c r="T3" s="245"/>
      <c r="U3" s="255"/>
      <c r="V3" s="251"/>
      <c r="W3" s="251"/>
      <c r="X3" s="251"/>
      <c r="Y3" s="255"/>
      <c r="Z3" s="245"/>
      <c r="AA3" s="246"/>
      <c r="AB3" s="245"/>
      <c r="AC3" s="246"/>
      <c r="AD3" s="12" t="s">
        <v>22</v>
      </c>
      <c r="AE3" s="13" t="s">
        <v>24</v>
      </c>
      <c r="AG3" s="186"/>
      <c r="AH3" s="187"/>
      <c r="AI3" s="187"/>
      <c r="AJ3" s="187"/>
      <c r="AK3" s="187"/>
      <c r="AL3" s="188"/>
      <c r="AW3" s="8" t="s">
        <v>47</v>
      </c>
    </row>
    <row r="4" spans="1:50" s="8" customFormat="1" ht="14.25" customHeight="1" x14ac:dyDescent="0.4">
      <c r="A4" s="303" t="s">
        <v>60</v>
      </c>
      <c r="B4" s="282"/>
      <c r="C4" s="283" t="s">
        <v>10</v>
      </c>
      <c r="D4" s="286">
        <v>7</v>
      </c>
      <c r="E4" s="277"/>
      <c r="F4" s="278"/>
      <c r="G4" s="274"/>
      <c r="H4" s="274"/>
      <c r="I4" s="274"/>
      <c r="J4" s="274"/>
      <c r="K4" s="14" t="s">
        <v>13</v>
      </c>
      <c r="L4" s="15">
        <v>1</v>
      </c>
      <c r="M4" s="16" t="s">
        <v>14</v>
      </c>
      <c r="N4" s="247" t="e">
        <f>ROUNDDOWN((($G4/$I4)*$M$2)-$P$2,3)</f>
        <v>#DIV/0!</v>
      </c>
      <c r="O4" s="247"/>
      <c r="P4" s="257"/>
      <c r="Q4" s="18">
        <f t="shared" ref="Q4:Q18" si="0">AX4</f>
        <v>0</v>
      </c>
      <c r="R4" s="128"/>
      <c r="S4" s="17" t="s">
        <v>20</v>
      </c>
      <c r="T4" s="134"/>
      <c r="U4" s="17" t="s">
        <v>20</v>
      </c>
      <c r="V4" s="247">
        <f t="shared" ref="V4:V18" si="1">AX4</f>
        <v>0</v>
      </c>
      <c r="W4" s="247"/>
      <c r="X4" s="247"/>
      <c r="Y4" s="17" t="s">
        <v>20</v>
      </c>
      <c r="Z4" s="137">
        <v>1</v>
      </c>
      <c r="AA4" s="19" t="s">
        <v>21</v>
      </c>
      <c r="AB4" s="20">
        <f t="shared" ref="AB4:AB18" si="2">ROUNDDOWN($R4*$T4*$V4*$Z4,2)</f>
        <v>0</v>
      </c>
      <c r="AC4" s="271">
        <f>SUM(AB4:AB6)</f>
        <v>0</v>
      </c>
      <c r="AD4" s="209">
        <f>ROUNDUP(B4/D4,2)</f>
        <v>0</v>
      </c>
      <c r="AE4" s="202" t="str">
        <f>IF(AC4&gt;=AD4,"OK","NG")</f>
        <v>OK</v>
      </c>
      <c r="AG4" s="189"/>
      <c r="AH4" s="190"/>
      <c r="AI4" s="190"/>
      <c r="AJ4" s="190"/>
      <c r="AK4" s="190"/>
      <c r="AL4" s="191"/>
      <c r="AP4" s="21" t="e">
        <f t="shared" ref="AP4:AP18" si="3">$N4</f>
        <v>#DIV/0!</v>
      </c>
      <c r="AQ4" s="22" t="e">
        <f>IF(AP4&lt;0,0,AP4)</f>
        <v>#DIV/0!</v>
      </c>
      <c r="AR4" s="22" t="e">
        <f>IF(AP4&gt;3,3,AP4)</f>
        <v>#DIV/0!</v>
      </c>
      <c r="AS4" s="22"/>
      <c r="AT4" s="23" t="str">
        <f>IFERROR(MIN(AP4:AR4),"0")</f>
        <v>0</v>
      </c>
      <c r="AU4" s="24"/>
      <c r="AV4" s="23" t="str">
        <f>IF(AT4&gt;=0,AT4,0)</f>
        <v>0</v>
      </c>
      <c r="AW4" s="21">
        <f t="shared" ref="AW4:AW18" si="4">ROUNDDOWN($AV4*$L4,3)</f>
        <v>0</v>
      </c>
      <c r="AX4" s="25">
        <f>IF(AW4&gt;3,3,AW4)</f>
        <v>0</v>
      </c>
    </row>
    <row r="5" spans="1:50" s="8" customFormat="1" ht="14.25" customHeight="1" x14ac:dyDescent="0.4">
      <c r="A5" s="304"/>
      <c r="B5" s="282"/>
      <c r="C5" s="284"/>
      <c r="D5" s="287"/>
      <c r="E5" s="264"/>
      <c r="F5" s="265"/>
      <c r="G5" s="275"/>
      <c r="H5" s="275"/>
      <c r="I5" s="275"/>
      <c r="J5" s="275"/>
      <c r="K5" s="27" t="s">
        <v>13</v>
      </c>
      <c r="L5" s="28">
        <v>1</v>
      </c>
      <c r="M5" s="29" t="s">
        <v>14</v>
      </c>
      <c r="N5" s="253" t="e">
        <f t="shared" ref="N5:N18" si="5">ROUNDDOWN((($G5/$I5)*$M$2)-$P$2,3)</f>
        <v>#DIV/0!</v>
      </c>
      <c r="O5" s="253"/>
      <c r="P5" s="258"/>
      <c r="Q5" s="31">
        <f t="shared" si="0"/>
        <v>0</v>
      </c>
      <c r="R5" s="129"/>
      <c r="S5" s="30" t="s">
        <v>20</v>
      </c>
      <c r="T5" s="135"/>
      <c r="U5" s="30" t="s">
        <v>20</v>
      </c>
      <c r="V5" s="248">
        <f t="shared" si="1"/>
        <v>0</v>
      </c>
      <c r="W5" s="248"/>
      <c r="X5" s="248"/>
      <c r="Y5" s="30" t="s">
        <v>20</v>
      </c>
      <c r="Z5" s="138">
        <v>1</v>
      </c>
      <c r="AA5" s="33" t="s">
        <v>21</v>
      </c>
      <c r="AB5" s="34">
        <f t="shared" si="2"/>
        <v>0</v>
      </c>
      <c r="AC5" s="272"/>
      <c r="AD5" s="210"/>
      <c r="AE5" s="203"/>
      <c r="AG5" s="192"/>
      <c r="AH5" s="190"/>
      <c r="AI5" s="190"/>
      <c r="AJ5" s="190"/>
      <c r="AK5" s="190"/>
      <c r="AL5" s="191"/>
      <c r="AP5" s="35" t="e">
        <f t="shared" si="3"/>
        <v>#DIV/0!</v>
      </c>
      <c r="AQ5" s="8" t="e">
        <f t="shared" ref="AQ5:AQ18" si="6">IF(AP5&lt;0,0,AP5)</f>
        <v>#DIV/0!</v>
      </c>
      <c r="AR5" s="8" t="e">
        <f t="shared" ref="AR5:AR18" si="7">IF(AP5&gt;3,3,AP5)</f>
        <v>#DIV/0!</v>
      </c>
      <c r="AT5" s="36" t="str">
        <f t="shared" ref="AT5:AT18" si="8">IFERROR(MIN(AP5:AR5),"0")</f>
        <v>0</v>
      </c>
      <c r="AU5" s="37"/>
      <c r="AV5" s="36" t="str">
        <f t="shared" ref="AV5:AV18" si="9">IF(AT5&gt;=0,AT5,0)</f>
        <v>0</v>
      </c>
      <c r="AW5" s="35">
        <f t="shared" si="4"/>
        <v>0</v>
      </c>
      <c r="AX5" s="38">
        <f t="shared" ref="AX5:AX18" si="10">IF(AW5&gt;3,3,AW5)</f>
        <v>0</v>
      </c>
    </row>
    <row r="6" spans="1:50" s="8" customFormat="1" ht="14.25" customHeight="1" x14ac:dyDescent="0.4">
      <c r="A6" s="305"/>
      <c r="B6" s="282"/>
      <c r="C6" s="285"/>
      <c r="D6" s="288"/>
      <c r="E6" s="260"/>
      <c r="F6" s="261"/>
      <c r="G6" s="276"/>
      <c r="H6" s="276"/>
      <c r="I6" s="276"/>
      <c r="J6" s="276"/>
      <c r="K6" s="40" t="s">
        <v>13</v>
      </c>
      <c r="L6" s="41">
        <v>1</v>
      </c>
      <c r="M6" s="42" t="s">
        <v>14</v>
      </c>
      <c r="N6" s="254" t="e">
        <f t="shared" si="5"/>
        <v>#DIV/0!</v>
      </c>
      <c r="O6" s="254"/>
      <c r="P6" s="259"/>
      <c r="Q6" s="44">
        <f t="shared" si="0"/>
        <v>0</v>
      </c>
      <c r="R6" s="130"/>
      <c r="S6" s="10" t="s">
        <v>20</v>
      </c>
      <c r="T6" s="136"/>
      <c r="U6" s="10" t="s">
        <v>20</v>
      </c>
      <c r="V6" s="249">
        <f t="shared" si="1"/>
        <v>0</v>
      </c>
      <c r="W6" s="249"/>
      <c r="X6" s="249"/>
      <c r="Y6" s="10" t="s">
        <v>20</v>
      </c>
      <c r="Z6" s="139">
        <v>1</v>
      </c>
      <c r="AA6" s="45" t="s">
        <v>21</v>
      </c>
      <c r="AB6" s="46">
        <f t="shared" si="2"/>
        <v>0</v>
      </c>
      <c r="AC6" s="273"/>
      <c r="AD6" s="210"/>
      <c r="AE6" s="203"/>
      <c r="AG6" s="192"/>
      <c r="AH6" s="190"/>
      <c r="AI6" s="190"/>
      <c r="AJ6" s="190"/>
      <c r="AK6" s="190"/>
      <c r="AL6" s="191"/>
      <c r="AP6" s="35" t="e">
        <f t="shared" si="3"/>
        <v>#DIV/0!</v>
      </c>
      <c r="AQ6" s="8" t="e">
        <f t="shared" si="6"/>
        <v>#DIV/0!</v>
      </c>
      <c r="AR6" s="8" t="e">
        <f t="shared" si="7"/>
        <v>#DIV/0!</v>
      </c>
      <c r="AT6" s="36" t="str">
        <f t="shared" si="8"/>
        <v>0</v>
      </c>
      <c r="AU6" s="37"/>
      <c r="AV6" s="36" t="str">
        <f t="shared" si="9"/>
        <v>0</v>
      </c>
      <c r="AW6" s="35">
        <f t="shared" si="4"/>
        <v>0</v>
      </c>
      <c r="AX6" s="38">
        <f t="shared" si="10"/>
        <v>0</v>
      </c>
    </row>
    <row r="7" spans="1:50" s="8" customFormat="1" ht="14.25" customHeight="1" x14ac:dyDescent="0.4">
      <c r="A7" s="303" t="s">
        <v>60</v>
      </c>
      <c r="B7" s="282"/>
      <c r="C7" s="283" t="s">
        <v>10</v>
      </c>
      <c r="D7" s="286">
        <v>7</v>
      </c>
      <c r="E7" s="277"/>
      <c r="F7" s="278"/>
      <c r="G7" s="274"/>
      <c r="H7" s="274"/>
      <c r="I7" s="274"/>
      <c r="J7" s="274"/>
      <c r="K7" s="14" t="s">
        <v>13</v>
      </c>
      <c r="L7" s="15">
        <v>1</v>
      </c>
      <c r="M7" s="16" t="s">
        <v>14</v>
      </c>
      <c r="N7" s="247" t="e">
        <f t="shared" si="5"/>
        <v>#DIV/0!</v>
      </c>
      <c r="O7" s="247"/>
      <c r="P7" s="257"/>
      <c r="Q7" s="18">
        <f t="shared" si="0"/>
        <v>0</v>
      </c>
      <c r="R7" s="128"/>
      <c r="S7" s="17" t="s">
        <v>20</v>
      </c>
      <c r="T7" s="134"/>
      <c r="U7" s="17" t="s">
        <v>20</v>
      </c>
      <c r="V7" s="252">
        <f t="shared" si="1"/>
        <v>0</v>
      </c>
      <c r="W7" s="252"/>
      <c r="X7" s="252"/>
      <c r="Y7" s="17" t="s">
        <v>20</v>
      </c>
      <c r="Z7" s="137">
        <v>1</v>
      </c>
      <c r="AA7" s="19" t="s">
        <v>21</v>
      </c>
      <c r="AB7" s="20">
        <f t="shared" si="2"/>
        <v>0</v>
      </c>
      <c r="AC7" s="271">
        <f>SUM(AB7:AB9)</f>
        <v>0</v>
      </c>
      <c r="AD7" s="209">
        <f>ROUNDUP(B7/D7,2)</f>
        <v>0</v>
      </c>
      <c r="AE7" s="202" t="str">
        <f t="shared" ref="AE7" si="11">IF(AC7&gt;=AD7,"OK","NG")</f>
        <v>OK</v>
      </c>
      <c r="AG7" s="192"/>
      <c r="AH7" s="190"/>
      <c r="AI7" s="190"/>
      <c r="AJ7" s="190"/>
      <c r="AK7" s="190"/>
      <c r="AL7" s="191"/>
      <c r="AP7" s="35" t="e">
        <f t="shared" si="3"/>
        <v>#DIV/0!</v>
      </c>
      <c r="AQ7" s="8" t="e">
        <f t="shared" si="6"/>
        <v>#DIV/0!</v>
      </c>
      <c r="AR7" s="8" t="e">
        <f t="shared" si="7"/>
        <v>#DIV/0!</v>
      </c>
      <c r="AT7" s="36" t="str">
        <f t="shared" si="8"/>
        <v>0</v>
      </c>
      <c r="AU7" s="37"/>
      <c r="AV7" s="36" t="str">
        <f t="shared" si="9"/>
        <v>0</v>
      </c>
      <c r="AW7" s="35">
        <f t="shared" si="4"/>
        <v>0</v>
      </c>
      <c r="AX7" s="38">
        <f t="shared" si="10"/>
        <v>0</v>
      </c>
    </row>
    <row r="8" spans="1:50" s="8" customFormat="1" ht="14.25" customHeight="1" x14ac:dyDescent="0.4">
      <c r="A8" s="304"/>
      <c r="B8" s="282"/>
      <c r="C8" s="284"/>
      <c r="D8" s="287"/>
      <c r="E8" s="264"/>
      <c r="F8" s="265"/>
      <c r="G8" s="275"/>
      <c r="H8" s="275"/>
      <c r="I8" s="275"/>
      <c r="J8" s="275"/>
      <c r="K8" s="27" t="s">
        <v>13</v>
      </c>
      <c r="L8" s="28">
        <v>1</v>
      </c>
      <c r="M8" s="47" t="s">
        <v>14</v>
      </c>
      <c r="N8" s="253" t="e">
        <f t="shared" si="5"/>
        <v>#DIV/0!</v>
      </c>
      <c r="O8" s="253"/>
      <c r="P8" s="258"/>
      <c r="Q8" s="31">
        <f t="shared" si="0"/>
        <v>0</v>
      </c>
      <c r="R8" s="129"/>
      <c r="S8" s="30" t="s">
        <v>20</v>
      </c>
      <c r="T8" s="135"/>
      <c r="U8" s="30" t="s">
        <v>20</v>
      </c>
      <c r="V8" s="253">
        <f t="shared" si="1"/>
        <v>0</v>
      </c>
      <c r="W8" s="253"/>
      <c r="X8" s="253"/>
      <c r="Y8" s="30" t="s">
        <v>20</v>
      </c>
      <c r="Z8" s="138">
        <v>1</v>
      </c>
      <c r="AA8" s="33" t="s">
        <v>21</v>
      </c>
      <c r="AB8" s="34">
        <f t="shared" si="2"/>
        <v>0</v>
      </c>
      <c r="AC8" s="272"/>
      <c r="AD8" s="210"/>
      <c r="AE8" s="203"/>
      <c r="AG8" s="192"/>
      <c r="AH8" s="190"/>
      <c r="AI8" s="190"/>
      <c r="AJ8" s="190"/>
      <c r="AK8" s="190"/>
      <c r="AL8" s="191"/>
      <c r="AP8" s="35" t="e">
        <f t="shared" si="3"/>
        <v>#DIV/0!</v>
      </c>
      <c r="AQ8" s="8" t="e">
        <f t="shared" si="6"/>
        <v>#DIV/0!</v>
      </c>
      <c r="AR8" s="8" t="e">
        <f t="shared" si="7"/>
        <v>#DIV/0!</v>
      </c>
      <c r="AT8" s="36" t="str">
        <f t="shared" si="8"/>
        <v>0</v>
      </c>
      <c r="AU8" s="37"/>
      <c r="AV8" s="36" t="str">
        <f t="shared" si="9"/>
        <v>0</v>
      </c>
      <c r="AW8" s="35">
        <f t="shared" si="4"/>
        <v>0</v>
      </c>
      <c r="AX8" s="38">
        <f t="shared" si="10"/>
        <v>0</v>
      </c>
    </row>
    <row r="9" spans="1:50" s="8" customFormat="1" ht="14.25" customHeight="1" x14ac:dyDescent="0.4">
      <c r="A9" s="305"/>
      <c r="B9" s="282"/>
      <c r="C9" s="285"/>
      <c r="D9" s="288"/>
      <c r="E9" s="260"/>
      <c r="F9" s="261"/>
      <c r="G9" s="276"/>
      <c r="H9" s="276"/>
      <c r="I9" s="276"/>
      <c r="J9" s="276"/>
      <c r="K9" s="40" t="s">
        <v>13</v>
      </c>
      <c r="L9" s="41">
        <v>1</v>
      </c>
      <c r="M9" s="42" t="s">
        <v>14</v>
      </c>
      <c r="N9" s="254" t="e">
        <f t="shared" si="5"/>
        <v>#DIV/0!</v>
      </c>
      <c r="O9" s="254"/>
      <c r="P9" s="259"/>
      <c r="Q9" s="44">
        <f t="shared" si="0"/>
        <v>0</v>
      </c>
      <c r="R9" s="130"/>
      <c r="S9" s="10" t="s">
        <v>20</v>
      </c>
      <c r="T9" s="136"/>
      <c r="U9" s="10" t="s">
        <v>20</v>
      </c>
      <c r="V9" s="254">
        <f t="shared" si="1"/>
        <v>0</v>
      </c>
      <c r="W9" s="254"/>
      <c r="X9" s="254"/>
      <c r="Y9" s="10" t="s">
        <v>20</v>
      </c>
      <c r="Z9" s="139">
        <v>1</v>
      </c>
      <c r="AA9" s="45" t="s">
        <v>21</v>
      </c>
      <c r="AB9" s="46">
        <f t="shared" si="2"/>
        <v>0</v>
      </c>
      <c r="AC9" s="273"/>
      <c r="AD9" s="210"/>
      <c r="AE9" s="203"/>
      <c r="AG9" s="192"/>
      <c r="AH9" s="190"/>
      <c r="AI9" s="190"/>
      <c r="AJ9" s="190"/>
      <c r="AK9" s="190"/>
      <c r="AL9" s="191"/>
      <c r="AP9" s="35" t="e">
        <f t="shared" si="3"/>
        <v>#DIV/0!</v>
      </c>
      <c r="AQ9" s="8" t="e">
        <f t="shared" si="6"/>
        <v>#DIV/0!</v>
      </c>
      <c r="AR9" s="8" t="e">
        <f t="shared" si="7"/>
        <v>#DIV/0!</v>
      </c>
      <c r="AT9" s="36" t="str">
        <f t="shared" si="8"/>
        <v>0</v>
      </c>
      <c r="AU9" s="37"/>
      <c r="AV9" s="36" t="str">
        <f t="shared" si="9"/>
        <v>0</v>
      </c>
      <c r="AW9" s="35">
        <f t="shared" si="4"/>
        <v>0</v>
      </c>
      <c r="AX9" s="38">
        <f t="shared" si="10"/>
        <v>0</v>
      </c>
    </row>
    <row r="10" spans="1:50" s="8" customFormat="1" ht="14.25" customHeight="1" x14ac:dyDescent="0.4">
      <c r="A10" s="303" t="s">
        <v>60</v>
      </c>
      <c r="B10" s="282"/>
      <c r="C10" s="283" t="s">
        <v>10</v>
      </c>
      <c r="D10" s="286">
        <v>7</v>
      </c>
      <c r="E10" s="277"/>
      <c r="F10" s="278"/>
      <c r="G10" s="274"/>
      <c r="H10" s="274"/>
      <c r="I10" s="274"/>
      <c r="J10" s="274"/>
      <c r="K10" s="14" t="s">
        <v>13</v>
      </c>
      <c r="L10" s="15">
        <v>1</v>
      </c>
      <c r="M10" s="16" t="s">
        <v>14</v>
      </c>
      <c r="N10" s="247" t="e">
        <f t="shared" si="5"/>
        <v>#DIV/0!</v>
      </c>
      <c r="O10" s="247"/>
      <c r="P10" s="257"/>
      <c r="Q10" s="18">
        <f t="shared" si="0"/>
        <v>0</v>
      </c>
      <c r="R10" s="128"/>
      <c r="S10" s="17" t="s">
        <v>20</v>
      </c>
      <c r="T10" s="134"/>
      <c r="U10" s="17" t="s">
        <v>20</v>
      </c>
      <c r="V10" s="247">
        <f t="shared" si="1"/>
        <v>0</v>
      </c>
      <c r="W10" s="247"/>
      <c r="X10" s="247"/>
      <c r="Y10" s="17" t="s">
        <v>20</v>
      </c>
      <c r="Z10" s="137">
        <v>1</v>
      </c>
      <c r="AA10" s="19" t="s">
        <v>21</v>
      </c>
      <c r="AB10" s="20">
        <f t="shared" si="2"/>
        <v>0</v>
      </c>
      <c r="AC10" s="271">
        <f>SUM(AB10:AB12)</f>
        <v>0</v>
      </c>
      <c r="AD10" s="209">
        <f>ROUNDUP(B10/D10,2)</f>
        <v>0</v>
      </c>
      <c r="AE10" s="202" t="str">
        <f t="shared" ref="AE10" si="12">IF(AC10&gt;=AD10,"OK","NG")</f>
        <v>OK</v>
      </c>
      <c r="AG10" s="192"/>
      <c r="AH10" s="190"/>
      <c r="AI10" s="190"/>
      <c r="AJ10" s="190"/>
      <c r="AK10" s="190"/>
      <c r="AL10" s="191"/>
      <c r="AP10" s="35" t="e">
        <f t="shared" si="3"/>
        <v>#DIV/0!</v>
      </c>
      <c r="AQ10" s="8" t="e">
        <f t="shared" si="6"/>
        <v>#DIV/0!</v>
      </c>
      <c r="AR10" s="8" t="e">
        <f t="shared" si="7"/>
        <v>#DIV/0!</v>
      </c>
      <c r="AT10" s="36" t="str">
        <f t="shared" si="8"/>
        <v>0</v>
      </c>
      <c r="AU10" s="37"/>
      <c r="AV10" s="36" t="str">
        <f t="shared" si="9"/>
        <v>0</v>
      </c>
      <c r="AW10" s="35">
        <f t="shared" si="4"/>
        <v>0</v>
      </c>
      <c r="AX10" s="38">
        <f t="shared" si="10"/>
        <v>0</v>
      </c>
    </row>
    <row r="11" spans="1:50" s="8" customFormat="1" ht="14.25" customHeight="1" x14ac:dyDescent="0.4">
      <c r="A11" s="304"/>
      <c r="B11" s="282"/>
      <c r="C11" s="284"/>
      <c r="D11" s="287"/>
      <c r="E11" s="264"/>
      <c r="F11" s="265"/>
      <c r="G11" s="275"/>
      <c r="H11" s="275"/>
      <c r="I11" s="275"/>
      <c r="J11" s="275"/>
      <c r="K11" s="27" t="s">
        <v>13</v>
      </c>
      <c r="L11" s="28">
        <v>1</v>
      </c>
      <c r="M11" s="47" t="s">
        <v>14</v>
      </c>
      <c r="N11" s="253" t="e">
        <f t="shared" si="5"/>
        <v>#DIV/0!</v>
      </c>
      <c r="O11" s="253"/>
      <c r="P11" s="258"/>
      <c r="Q11" s="31">
        <f t="shared" si="0"/>
        <v>0</v>
      </c>
      <c r="R11" s="129"/>
      <c r="S11" s="30" t="s">
        <v>20</v>
      </c>
      <c r="T11" s="135"/>
      <c r="U11" s="30" t="s">
        <v>20</v>
      </c>
      <c r="V11" s="248">
        <f t="shared" si="1"/>
        <v>0</v>
      </c>
      <c r="W11" s="248"/>
      <c r="X11" s="248"/>
      <c r="Y11" s="30" t="s">
        <v>20</v>
      </c>
      <c r="Z11" s="138">
        <v>1</v>
      </c>
      <c r="AA11" s="33" t="s">
        <v>21</v>
      </c>
      <c r="AB11" s="34">
        <f t="shared" si="2"/>
        <v>0</v>
      </c>
      <c r="AC11" s="272"/>
      <c r="AD11" s="210"/>
      <c r="AE11" s="203"/>
      <c r="AG11" s="192"/>
      <c r="AH11" s="190"/>
      <c r="AI11" s="190"/>
      <c r="AJ11" s="190"/>
      <c r="AK11" s="190"/>
      <c r="AL11" s="191"/>
      <c r="AP11" s="35" t="e">
        <f t="shared" si="3"/>
        <v>#DIV/0!</v>
      </c>
      <c r="AQ11" s="8" t="e">
        <f t="shared" si="6"/>
        <v>#DIV/0!</v>
      </c>
      <c r="AR11" s="8" t="e">
        <f t="shared" si="7"/>
        <v>#DIV/0!</v>
      </c>
      <c r="AT11" s="36" t="str">
        <f t="shared" si="8"/>
        <v>0</v>
      </c>
      <c r="AU11" s="37"/>
      <c r="AV11" s="36" t="str">
        <f t="shared" si="9"/>
        <v>0</v>
      </c>
      <c r="AW11" s="35">
        <f t="shared" si="4"/>
        <v>0</v>
      </c>
      <c r="AX11" s="38">
        <f t="shared" si="10"/>
        <v>0</v>
      </c>
    </row>
    <row r="12" spans="1:50" s="8" customFormat="1" ht="14.25" customHeight="1" x14ac:dyDescent="0.4">
      <c r="A12" s="305"/>
      <c r="B12" s="282"/>
      <c r="C12" s="285"/>
      <c r="D12" s="288"/>
      <c r="E12" s="260"/>
      <c r="F12" s="261"/>
      <c r="G12" s="276"/>
      <c r="H12" s="276"/>
      <c r="I12" s="276"/>
      <c r="J12" s="276"/>
      <c r="K12" s="40" t="s">
        <v>13</v>
      </c>
      <c r="L12" s="41">
        <v>1</v>
      </c>
      <c r="M12" s="42" t="s">
        <v>14</v>
      </c>
      <c r="N12" s="254" t="e">
        <f t="shared" si="5"/>
        <v>#DIV/0!</v>
      </c>
      <c r="O12" s="254"/>
      <c r="P12" s="259"/>
      <c r="Q12" s="44">
        <f t="shared" si="0"/>
        <v>0</v>
      </c>
      <c r="R12" s="130"/>
      <c r="S12" s="10" t="s">
        <v>20</v>
      </c>
      <c r="T12" s="136"/>
      <c r="U12" s="10" t="s">
        <v>20</v>
      </c>
      <c r="V12" s="249">
        <f t="shared" si="1"/>
        <v>0</v>
      </c>
      <c r="W12" s="249"/>
      <c r="X12" s="249"/>
      <c r="Y12" s="10" t="s">
        <v>20</v>
      </c>
      <c r="Z12" s="139">
        <v>1</v>
      </c>
      <c r="AA12" s="45" t="s">
        <v>21</v>
      </c>
      <c r="AB12" s="46">
        <f t="shared" si="2"/>
        <v>0</v>
      </c>
      <c r="AC12" s="273"/>
      <c r="AD12" s="210"/>
      <c r="AE12" s="203"/>
      <c r="AG12" s="192"/>
      <c r="AH12" s="190"/>
      <c r="AI12" s="190"/>
      <c r="AJ12" s="190"/>
      <c r="AK12" s="190"/>
      <c r="AL12" s="191"/>
      <c r="AP12" s="35" t="e">
        <f t="shared" si="3"/>
        <v>#DIV/0!</v>
      </c>
      <c r="AQ12" s="8" t="e">
        <f t="shared" si="6"/>
        <v>#DIV/0!</v>
      </c>
      <c r="AR12" s="8" t="e">
        <f t="shared" si="7"/>
        <v>#DIV/0!</v>
      </c>
      <c r="AT12" s="36" t="str">
        <f t="shared" si="8"/>
        <v>0</v>
      </c>
      <c r="AU12" s="37"/>
      <c r="AV12" s="36" t="str">
        <f t="shared" si="9"/>
        <v>0</v>
      </c>
      <c r="AW12" s="35">
        <f t="shared" si="4"/>
        <v>0</v>
      </c>
      <c r="AX12" s="38">
        <f t="shared" si="10"/>
        <v>0</v>
      </c>
    </row>
    <row r="13" spans="1:50" s="8" customFormat="1" ht="14.25" customHeight="1" x14ac:dyDescent="0.4">
      <c r="A13" s="303" t="s">
        <v>60</v>
      </c>
      <c r="B13" s="282"/>
      <c r="C13" s="283" t="s">
        <v>10</v>
      </c>
      <c r="D13" s="286">
        <v>7</v>
      </c>
      <c r="E13" s="277"/>
      <c r="F13" s="278"/>
      <c r="G13" s="274"/>
      <c r="H13" s="274"/>
      <c r="I13" s="274"/>
      <c r="J13" s="274"/>
      <c r="K13" s="14" t="s">
        <v>13</v>
      </c>
      <c r="L13" s="15">
        <v>1</v>
      </c>
      <c r="M13" s="16" t="s">
        <v>14</v>
      </c>
      <c r="N13" s="247" t="e">
        <f t="shared" si="5"/>
        <v>#DIV/0!</v>
      </c>
      <c r="O13" s="247"/>
      <c r="P13" s="257"/>
      <c r="Q13" s="18">
        <f t="shared" si="0"/>
        <v>0</v>
      </c>
      <c r="R13" s="128"/>
      <c r="S13" s="17" t="s">
        <v>20</v>
      </c>
      <c r="T13" s="134"/>
      <c r="U13" s="17" t="s">
        <v>20</v>
      </c>
      <c r="V13" s="252">
        <f t="shared" si="1"/>
        <v>0</v>
      </c>
      <c r="W13" s="252"/>
      <c r="X13" s="252"/>
      <c r="Y13" s="17" t="s">
        <v>20</v>
      </c>
      <c r="Z13" s="137">
        <v>1</v>
      </c>
      <c r="AA13" s="19" t="s">
        <v>21</v>
      </c>
      <c r="AB13" s="20">
        <f t="shared" si="2"/>
        <v>0</v>
      </c>
      <c r="AC13" s="271">
        <f>SUM(AB13:AB15)</f>
        <v>0</v>
      </c>
      <c r="AD13" s="209">
        <f>ROUNDUP(B13/D13,2)</f>
        <v>0</v>
      </c>
      <c r="AE13" s="202" t="str">
        <f t="shared" ref="AE13" si="13">IF(AC13&gt;=AD13,"OK","NG")</f>
        <v>OK</v>
      </c>
      <c r="AG13" s="189"/>
      <c r="AH13" s="190"/>
      <c r="AI13" s="190"/>
      <c r="AJ13" s="190"/>
      <c r="AK13" s="190"/>
      <c r="AL13" s="191"/>
      <c r="AP13" s="35" t="e">
        <f t="shared" si="3"/>
        <v>#DIV/0!</v>
      </c>
      <c r="AQ13" s="8" t="e">
        <f t="shared" si="6"/>
        <v>#DIV/0!</v>
      </c>
      <c r="AR13" s="8" t="e">
        <f t="shared" si="7"/>
        <v>#DIV/0!</v>
      </c>
      <c r="AT13" s="36" t="str">
        <f t="shared" si="8"/>
        <v>0</v>
      </c>
      <c r="AU13" s="37"/>
      <c r="AV13" s="36" t="str">
        <f t="shared" si="9"/>
        <v>0</v>
      </c>
      <c r="AW13" s="35">
        <f t="shared" si="4"/>
        <v>0</v>
      </c>
      <c r="AX13" s="38">
        <f t="shared" si="10"/>
        <v>0</v>
      </c>
    </row>
    <row r="14" spans="1:50" s="8" customFormat="1" ht="14.25" customHeight="1" x14ac:dyDescent="0.4">
      <c r="A14" s="304"/>
      <c r="B14" s="282"/>
      <c r="C14" s="284"/>
      <c r="D14" s="287"/>
      <c r="E14" s="264"/>
      <c r="F14" s="265"/>
      <c r="G14" s="275"/>
      <c r="H14" s="275"/>
      <c r="I14" s="275"/>
      <c r="J14" s="275"/>
      <c r="K14" s="27" t="s">
        <v>13</v>
      </c>
      <c r="L14" s="28">
        <v>1</v>
      </c>
      <c r="M14" s="47" t="s">
        <v>14</v>
      </c>
      <c r="N14" s="253" t="e">
        <f t="shared" si="5"/>
        <v>#DIV/0!</v>
      </c>
      <c r="O14" s="253"/>
      <c r="P14" s="258"/>
      <c r="Q14" s="31">
        <f t="shared" si="0"/>
        <v>0</v>
      </c>
      <c r="R14" s="129"/>
      <c r="S14" s="30" t="s">
        <v>20</v>
      </c>
      <c r="T14" s="135"/>
      <c r="U14" s="30" t="s">
        <v>20</v>
      </c>
      <c r="V14" s="253">
        <f t="shared" si="1"/>
        <v>0</v>
      </c>
      <c r="W14" s="253"/>
      <c r="X14" s="253"/>
      <c r="Y14" s="30" t="s">
        <v>20</v>
      </c>
      <c r="Z14" s="138">
        <v>1</v>
      </c>
      <c r="AA14" s="33" t="s">
        <v>21</v>
      </c>
      <c r="AB14" s="34">
        <f t="shared" si="2"/>
        <v>0</v>
      </c>
      <c r="AC14" s="272"/>
      <c r="AD14" s="210"/>
      <c r="AE14" s="203"/>
      <c r="AG14" s="192"/>
      <c r="AH14" s="190"/>
      <c r="AI14" s="190"/>
      <c r="AJ14" s="190"/>
      <c r="AK14" s="190"/>
      <c r="AL14" s="191"/>
      <c r="AP14" s="35" t="e">
        <f t="shared" si="3"/>
        <v>#DIV/0!</v>
      </c>
      <c r="AQ14" s="8" t="e">
        <f t="shared" si="6"/>
        <v>#DIV/0!</v>
      </c>
      <c r="AR14" s="8" t="e">
        <f t="shared" si="7"/>
        <v>#DIV/0!</v>
      </c>
      <c r="AT14" s="36" t="str">
        <f t="shared" si="8"/>
        <v>0</v>
      </c>
      <c r="AU14" s="37"/>
      <c r="AV14" s="36" t="str">
        <f t="shared" si="9"/>
        <v>0</v>
      </c>
      <c r="AW14" s="35">
        <f t="shared" si="4"/>
        <v>0</v>
      </c>
      <c r="AX14" s="38">
        <f t="shared" si="10"/>
        <v>0</v>
      </c>
    </row>
    <row r="15" spans="1:50" s="8" customFormat="1" ht="14.25" customHeight="1" x14ac:dyDescent="0.4">
      <c r="A15" s="305"/>
      <c r="B15" s="282"/>
      <c r="C15" s="285"/>
      <c r="D15" s="288"/>
      <c r="E15" s="260"/>
      <c r="F15" s="261"/>
      <c r="G15" s="276"/>
      <c r="H15" s="276"/>
      <c r="I15" s="276"/>
      <c r="J15" s="276"/>
      <c r="K15" s="40" t="s">
        <v>13</v>
      </c>
      <c r="L15" s="41">
        <v>1</v>
      </c>
      <c r="M15" s="42" t="s">
        <v>14</v>
      </c>
      <c r="N15" s="254" t="e">
        <f t="shared" si="5"/>
        <v>#DIV/0!</v>
      </c>
      <c r="O15" s="254"/>
      <c r="P15" s="259"/>
      <c r="Q15" s="44">
        <f t="shared" si="0"/>
        <v>0</v>
      </c>
      <c r="R15" s="130"/>
      <c r="S15" s="10" t="s">
        <v>20</v>
      </c>
      <c r="T15" s="136"/>
      <c r="U15" s="10" t="s">
        <v>20</v>
      </c>
      <c r="V15" s="254">
        <f t="shared" si="1"/>
        <v>0</v>
      </c>
      <c r="W15" s="254"/>
      <c r="X15" s="254"/>
      <c r="Y15" s="10" t="s">
        <v>20</v>
      </c>
      <c r="Z15" s="139">
        <v>1</v>
      </c>
      <c r="AA15" s="45" t="s">
        <v>21</v>
      </c>
      <c r="AB15" s="46">
        <f t="shared" si="2"/>
        <v>0</v>
      </c>
      <c r="AC15" s="273"/>
      <c r="AD15" s="210"/>
      <c r="AE15" s="203"/>
      <c r="AG15" s="192"/>
      <c r="AH15" s="190"/>
      <c r="AI15" s="190"/>
      <c r="AJ15" s="190"/>
      <c r="AK15" s="190"/>
      <c r="AL15" s="191"/>
      <c r="AP15" s="35" t="e">
        <f t="shared" si="3"/>
        <v>#DIV/0!</v>
      </c>
      <c r="AQ15" s="8" t="e">
        <f t="shared" si="6"/>
        <v>#DIV/0!</v>
      </c>
      <c r="AR15" s="8" t="e">
        <f t="shared" si="7"/>
        <v>#DIV/0!</v>
      </c>
      <c r="AT15" s="36" t="str">
        <f t="shared" si="8"/>
        <v>0</v>
      </c>
      <c r="AU15" s="37"/>
      <c r="AV15" s="36" t="str">
        <f t="shared" si="9"/>
        <v>0</v>
      </c>
      <c r="AW15" s="35">
        <f t="shared" si="4"/>
        <v>0</v>
      </c>
      <c r="AX15" s="38">
        <f t="shared" si="10"/>
        <v>0</v>
      </c>
    </row>
    <row r="16" spans="1:50" ht="14.25" customHeight="1" x14ac:dyDescent="0.4">
      <c r="A16" s="303" t="s">
        <v>60</v>
      </c>
      <c r="B16" s="282"/>
      <c r="C16" s="283" t="s">
        <v>10</v>
      </c>
      <c r="D16" s="286">
        <v>7</v>
      </c>
      <c r="E16" s="277"/>
      <c r="F16" s="278"/>
      <c r="G16" s="274"/>
      <c r="H16" s="274"/>
      <c r="I16" s="274"/>
      <c r="J16" s="274"/>
      <c r="K16" s="14" t="s">
        <v>13</v>
      </c>
      <c r="L16" s="15">
        <v>1</v>
      </c>
      <c r="M16" s="16" t="s">
        <v>14</v>
      </c>
      <c r="N16" s="247" t="e">
        <f t="shared" si="5"/>
        <v>#DIV/0!</v>
      </c>
      <c r="O16" s="247"/>
      <c r="P16" s="257"/>
      <c r="Q16" s="18">
        <f t="shared" si="0"/>
        <v>0</v>
      </c>
      <c r="R16" s="131"/>
      <c r="S16" s="17" t="s">
        <v>20</v>
      </c>
      <c r="T16" s="134"/>
      <c r="U16" s="17" t="s">
        <v>20</v>
      </c>
      <c r="V16" s="247">
        <f t="shared" si="1"/>
        <v>0</v>
      </c>
      <c r="W16" s="247"/>
      <c r="X16" s="247"/>
      <c r="Y16" s="17" t="s">
        <v>20</v>
      </c>
      <c r="Z16" s="137">
        <v>1</v>
      </c>
      <c r="AA16" s="19" t="s">
        <v>21</v>
      </c>
      <c r="AB16" s="20">
        <f t="shared" si="2"/>
        <v>0</v>
      </c>
      <c r="AC16" s="271">
        <f>SUM(AB16:AB18)</f>
        <v>0</v>
      </c>
      <c r="AD16" s="209">
        <f>ROUNDUP(B16/D16,2)</f>
        <v>0</v>
      </c>
      <c r="AE16" s="202" t="str">
        <f t="shared" ref="AE16" si="14">IF(AC16&gt;=AD16,"OK","NG")</f>
        <v>OK</v>
      </c>
      <c r="AG16" s="189"/>
      <c r="AH16" s="190"/>
      <c r="AI16" s="190"/>
      <c r="AJ16" s="190"/>
      <c r="AK16" s="190"/>
      <c r="AL16" s="191"/>
      <c r="AP16" s="35" t="e">
        <f t="shared" si="3"/>
        <v>#DIV/0!</v>
      </c>
      <c r="AQ16" s="8" t="e">
        <f t="shared" si="6"/>
        <v>#DIV/0!</v>
      </c>
      <c r="AR16" s="8" t="e">
        <f t="shared" si="7"/>
        <v>#DIV/0!</v>
      </c>
      <c r="AS16" s="8"/>
      <c r="AT16" s="36" t="str">
        <f t="shared" si="8"/>
        <v>0</v>
      </c>
      <c r="AU16" s="49"/>
      <c r="AV16" s="36" t="str">
        <f t="shared" si="9"/>
        <v>0</v>
      </c>
      <c r="AW16" s="35">
        <f t="shared" si="4"/>
        <v>0</v>
      </c>
      <c r="AX16" s="38">
        <f t="shared" si="10"/>
        <v>0</v>
      </c>
    </row>
    <row r="17" spans="1:50" ht="14.25" customHeight="1" x14ac:dyDescent="0.4">
      <c r="A17" s="304"/>
      <c r="B17" s="282"/>
      <c r="C17" s="284"/>
      <c r="D17" s="287"/>
      <c r="E17" s="264"/>
      <c r="F17" s="265"/>
      <c r="G17" s="275"/>
      <c r="H17" s="275"/>
      <c r="I17" s="275"/>
      <c r="J17" s="275"/>
      <c r="K17" s="27" t="s">
        <v>13</v>
      </c>
      <c r="L17" s="28">
        <v>1</v>
      </c>
      <c r="M17" s="47" t="s">
        <v>14</v>
      </c>
      <c r="N17" s="253" t="e">
        <f t="shared" si="5"/>
        <v>#DIV/0!</v>
      </c>
      <c r="O17" s="253"/>
      <c r="P17" s="258"/>
      <c r="Q17" s="31">
        <f t="shared" si="0"/>
        <v>0</v>
      </c>
      <c r="R17" s="132"/>
      <c r="S17" s="30" t="s">
        <v>20</v>
      </c>
      <c r="T17" s="135"/>
      <c r="U17" s="30" t="s">
        <v>20</v>
      </c>
      <c r="V17" s="248">
        <f t="shared" si="1"/>
        <v>0</v>
      </c>
      <c r="W17" s="248"/>
      <c r="X17" s="248"/>
      <c r="Y17" s="30" t="s">
        <v>20</v>
      </c>
      <c r="Z17" s="138">
        <v>1</v>
      </c>
      <c r="AA17" s="33" t="s">
        <v>21</v>
      </c>
      <c r="AB17" s="34">
        <f t="shared" si="2"/>
        <v>0</v>
      </c>
      <c r="AC17" s="272"/>
      <c r="AD17" s="210"/>
      <c r="AE17" s="203"/>
      <c r="AG17" s="192"/>
      <c r="AH17" s="190"/>
      <c r="AI17" s="190"/>
      <c r="AJ17" s="190"/>
      <c r="AK17" s="190"/>
      <c r="AL17" s="191"/>
      <c r="AP17" s="35" t="e">
        <f t="shared" si="3"/>
        <v>#DIV/0!</v>
      </c>
      <c r="AQ17" s="8" t="e">
        <f t="shared" si="6"/>
        <v>#DIV/0!</v>
      </c>
      <c r="AR17" s="8" t="e">
        <f t="shared" si="7"/>
        <v>#DIV/0!</v>
      </c>
      <c r="AS17" s="8"/>
      <c r="AT17" s="36" t="str">
        <f t="shared" si="8"/>
        <v>0</v>
      </c>
      <c r="AU17" s="49"/>
      <c r="AV17" s="36" t="str">
        <f t="shared" si="9"/>
        <v>0</v>
      </c>
      <c r="AW17" s="35">
        <f t="shared" si="4"/>
        <v>0</v>
      </c>
      <c r="AX17" s="38">
        <f t="shared" si="10"/>
        <v>0</v>
      </c>
    </row>
    <row r="18" spans="1:50" ht="14.25" customHeight="1" thickBot="1" x14ac:dyDescent="0.45">
      <c r="A18" s="305"/>
      <c r="B18" s="282"/>
      <c r="C18" s="285"/>
      <c r="D18" s="288"/>
      <c r="E18" s="260"/>
      <c r="F18" s="261"/>
      <c r="G18" s="276"/>
      <c r="H18" s="276"/>
      <c r="I18" s="276"/>
      <c r="J18" s="276"/>
      <c r="K18" s="40" t="s">
        <v>13</v>
      </c>
      <c r="L18" s="41">
        <v>1</v>
      </c>
      <c r="M18" s="42" t="s">
        <v>14</v>
      </c>
      <c r="N18" s="255" t="e">
        <f t="shared" si="5"/>
        <v>#DIV/0!</v>
      </c>
      <c r="O18" s="255"/>
      <c r="P18" s="256"/>
      <c r="Q18" s="50">
        <f t="shared" si="0"/>
        <v>0</v>
      </c>
      <c r="R18" s="133"/>
      <c r="S18" s="10" t="s">
        <v>20</v>
      </c>
      <c r="T18" s="136"/>
      <c r="U18" s="10" t="s">
        <v>20</v>
      </c>
      <c r="V18" s="249">
        <f t="shared" si="1"/>
        <v>0</v>
      </c>
      <c r="W18" s="249"/>
      <c r="X18" s="249"/>
      <c r="Y18" s="10" t="s">
        <v>20</v>
      </c>
      <c r="Z18" s="139">
        <v>1</v>
      </c>
      <c r="AA18" s="45" t="s">
        <v>21</v>
      </c>
      <c r="AB18" s="46">
        <f t="shared" si="2"/>
        <v>0</v>
      </c>
      <c r="AC18" s="273"/>
      <c r="AD18" s="211"/>
      <c r="AE18" s="204"/>
      <c r="AG18" s="192"/>
      <c r="AH18" s="190"/>
      <c r="AI18" s="190"/>
      <c r="AJ18" s="190"/>
      <c r="AK18" s="190"/>
      <c r="AL18" s="191"/>
      <c r="AP18" s="51" t="e">
        <f t="shared" si="3"/>
        <v>#DIV/0!</v>
      </c>
      <c r="AQ18" s="52" t="e">
        <f t="shared" si="6"/>
        <v>#DIV/0!</v>
      </c>
      <c r="AR18" s="52" t="e">
        <f t="shared" si="7"/>
        <v>#DIV/0!</v>
      </c>
      <c r="AS18" s="52"/>
      <c r="AT18" s="53" t="str">
        <f t="shared" si="8"/>
        <v>0</v>
      </c>
      <c r="AU18" s="54"/>
      <c r="AV18" s="53" t="str">
        <f t="shared" si="9"/>
        <v>0</v>
      </c>
      <c r="AW18" s="51">
        <f t="shared" si="4"/>
        <v>0</v>
      </c>
      <c r="AX18" s="55">
        <f t="shared" si="10"/>
        <v>0</v>
      </c>
    </row>
    <row r="19" spans="1:50" s="1" customFormat="1" ht="23.25" customHeight="1" x14ac:dyDescent="0.4">
      <c r="A19" s="300" t="s">
        <v>45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G19" s="178" t="s">
        <v>59</v>
      </c>
      <c r="AH19" s="179"/>
      <c r="AI19" s="179"/>
      <c r="AJ19" s="176" t="s">
        <v>58</v>
      </c>
      <c r="AK19" s="176"/>
      <c r="AL19" s="177"/>
    </row>
    <row r="20" spans="1:50" s="8" customFormat="1" ht="18.75" customHeight="1" thickBot="1" x14ac:dyDescent="0.3">
      <c r="A20" s="110" t="s">
        <v>0</v>
      </c>
      <c r="B20" s="2" t="s">
        <v>1</v>
      </c>
      <c r="C20" s="223" t="s">
        <v>2</v>
      </c>
      <c r="D20" s="223"/>
      <c r="E20" s="223" t="s">
        <v>26</v>
      </c>
      <c r="F20" s="223"/>
      <c r="G20" s="223"/>
      <c r="H20" s="223"/>
      <c r="I20" s="223"/>
      <c r="J20" s="223"/>
      <c r="K20" s="223"/>
      <c r="L20" s="223"/>
      <c r="M20" s="224" t="s">
        <v>34</v>
      </c>
      <c r="N20" s="225"/>
      <c r="O20" s="225"/>
      <c r="P20" s="226"/>
      <c r="Q20" s="56"/>
      <c r="R20" s="57" t="s">
        <v>30</v>
      </c>
      <c r="S20" s="58" t="s">
        <v>20</v>
      </c>
      <c r="T20" s="58" t="s">
        <v>31</v>
      </c>
      <c r="U20" s="58" t="s">
        <v>20</v>
      </c>
      <c r="V20" s="238" t="s">
        <v>2</v>
      </c>
      <c r="W20" s="238"/>
      <c r="X20" s="238"/>
      <c r="Y20" s="58" t="s">
        <v>20</v>
      </c>
      <c r="Z20" s="58" t="s">
        <v>32</v>
      </c>
      <c r="AA20" s="2" t="s">
        <v>21</v>
      </c>
      <c r="AB20" s="215" t="s">
        <v>35</v>
      </c>
      <c r="AC20" s="216"/>
      <c r="AD20" s="59" t="s">
        <v>38</v>
      </c>
      <c r="AE20" s="60" t="s">
        <v>40</v>
      </c>
      <c r="AG20" s="180"/>
      <c r="AH20" s="181"/>
      <c r="AI20" s="181"/>
      <c r="AJ20" s="37"/>
      <c r="AK20" s="111">
        <v>1</v>
      </c>
      <c r="AL20" s="62"/>
      <c r="AP20" s="63" t="s">
        <v>48</v>
      </c>
      <c r="AQ20" s="63" t="s">
        <v>49</v>
      </c>
      <c r="AT20" s="64"/>
    </row>
    <row r="21" spans="1:50" s="8" customFormat="1" ht="14.25" customHeight="1" x14ac:dyDescent="0.4">
      <c r="A21" s="289" t="s">
        <v>60</v>
      </c>
      <c r="B21" s="292"/>
      <c r="C21" s="294">
        <v>0.05</v>
      </c>
      <c r="D21" s="295"/>
      <c r="E21" s="262"/>
      <c r="F21" s="263"/>
      <c r="G21" s="224"/>
      <c r="H21" s="225"/>
      <c r="I21" s="225"/>
      <c r="J21" s="225"/>
      <c r="K21" s="225"/>
      <c r="L21" s="226"/>
      <c r="M21" s="239">
        <v>1</v>
      </c>
      <c r="N21" s="240"/>
      <c r="O21" s="5" t="s">
        <v>33</v>
      </c>
      <c r="P21" s="65">
        <v>2</v>
      </c>
      <c r="Q21" s="66"/>
      <c r="R21" s="150"/>
      <c r="S21" s="43" t="s">
        <v>20</v>
      </c>
      <c r="T21" s="145"/>
      <c r="U21" s="43" t="s">
        <v>20</v>
      </c>
      <c r="V21" s="67">
        <f>M21</f>
        <v>1</v>
      </c>
      <c r="W21" s="61" t="s">
        <v>33</v>
      </c>
      <c r="X21" s="68">
        <f>P21</f>
        <v>2</v>
      </c>
      <c r="Y21" s="43" t="s">
        <v>20</v>
      </c>
      <c r="Z21" s="140">
        <v>1</v>
      </c>
      <c r="AA21" s="69" t="s">
        <v>21</v>
      </c>
      <c r="AB21" s="70">
        <f>ROUNDDOWN(R21*T21*Z21*V21/X21,2)</f>
        <v>0</v>
      </c>
      <c r="AC21" s="206">
        <f>SUM(AB21:AB23)</f>
        <v>0</v>
      </c>
      <c r="AD21" s="209">
        <f>ROUNDUP(B21*C21,2)</f>
        <v>0</v>
      </c>
      <c r="AE21" s="202" t="str">
        <f>IF(AC21&gt;=AD21,"OK","NG")</f>
        <v>OK</v>
      </c>
      <c r="AG21" s="26" t="s">
        <v>13</v>
      </c>
      <c r="AH21" s="71" t="str">
        <f>A21</f>
        <v>ー</v>
      </c>
      <c r="AI21" s="72" t="s">
        <v>55</v>
      </c>
      <c r="AJ21" s="73" t="s">
        <v>53</v>
      </c>
      <c r="AK21" s="153">
        <v>1</v>
      </c>
      <c r="AL21" s="62" t="s">
        <v>54</v>
      </c>
      <c r="AO21" s="74"/>
      <c r="AP21" s="112">
        <f>B21</f>
        <v>0</v>
      </c>
      <c r="AQ21" s="113">
        <f>AC21</f>
        <v>0</v>
      </c>
      <c r="AR21" s="37"/>
      <c r="AS21" s="37"/>
      <c r="AT21" s="114">
        <f>IFERROR(ROUNDUP(20*AP21/AK21,2),"0")</f>
        <v>0</v>
      </c>
      <c r="AU21" s="24"/>
      <c r="AV21" s="115">
        <f>IFERROR(ROUNDUP((20*(AP21-(20*AQ21)))/AK21,2),"0")</f>
        <v>0</v>
      </c>
    </row>
    <row r="22" spans="1:50" s="8" customFormat="1" ht="14.25" customHeight="1" x14ac:dyDescent="0.2">
      <c r="A22" s="289"/>
      <c r="B22" s="293"/>
      <c r="C22" s="294"/>
      <c r="D22" s="295"/>
      <c r="E22" s="264"/>
      <c r="F22" s="265"/>
      <c r="G22" s="241"/>
      <c r="H22" s="242"/>
      <c r="I22" s="242"/>
      <c r="J22" s="242"/>
      <c r="K22" s="242"/>
      <c r="L22" s="243"/>
      <c r="M22" s="236">
        <v>1</v>
      </c>
      <c r="N22" s="237"/>
      <c r="O22" s="75" t="s">
        <v>33</v>
      </c>
      <c r="P22" s="76">
        <v>1</v>
      </c>
      <c r="Q22" s="77"/>
      <c r="R22" s="129"/>
      <c r="S22" s="30" t="s">
        <v>20</v>
      </c>
      <c r="T22" s="135"/>
      <c r="U22" s="30" t="s">
        <v>20</v>
      </c>
      <c r="V22" s="78">
        <f t="shared" ref="V22:V35" si="15">M22</f>
        <v>1</v>
      </c>
      <c r="W22" s="75" t="s">
        <v>33</v>
      </c>
      <c r="X22" s="79">
        <f t="shared" ref="X22:X35" si="16">P22</f>
        <v>1</v>
      </c>
      <c r="Y22" s="30" t="s">
        <v>20</v>
      </c>
      <c r="Z22" s="138">
        <v>1</v>
      </c>
      <c r="AA22" s="80" t="s">
        <v>21</v>
      </c>
      <c r="AB22" s="34">
        <f t="shared" ref="AB22:AB35" si="17">ROUNDDOWN(R22*T22*Z22*V22/X22,2)</f>
        <v>0</v>
      </c>
      <c r="AC22" s="207"/>
      <c r="AD22" s="210"/>
      <c r="AE22" s="203"/>
      <c r="AG22" s="81" t="s">
        <v>56</v>
      </c>
      <c r="AH22" s="82">
        <f>IF($AK$20=1,AT22,AV22)</f>
        <v>0</v>
      </c>
      <c r="AI22" s="83" t="s">
        <v>63</v>
      </c>
      <c r="AJ22" s="182"/>
      <c r="AK22" s="182"/>
      <c r="AL22" s="84" t="s">
        <v>57</v>
      </c>
      <c r="AP22" s="116"/>
      <c r="AQ22" s="117"/>
      <c r="AR22" s="37"/>
      <c r="AS22" s="37"/>
      <c r="AT22" s="118">
        <f>IF(AT21&gt;0,AT21,0)</f>
        <v>0</v>
      </c>
      <c r="AU22" s="37"/>
      <c r="AV22" s="119">
        <f>IF(AV21&gt;0,AV21,0)</f>
        <v>0</v>
      </c>
    </row>
    <row r="23" spans="1:50" s="8" customFormat="1" ht="14.25" customHeight="1" x14ac:dyDescent="0.4">
      <c r="A23" s="289"/>
      <c r="B23" s="293"/>
      <c r="C23" s="294"/>
      <c r="D23" s="295"/>
      <c r="E23" s="260"/>
      <c r="F23" s="261"/>
      <c r="G23" s="244"/>
      <c r="H23" s="245"/>
      <c r="I23" s="245"/>
      <c r="J23" s="245"/>
      <c r="K23" s="245"/>
      <c r="L23" s="246"/>
      <c r="M23" s="221">
        <v>1</v>
      </c>
      <c r="N23" s="222"/>
      <c r="O23" s="85" t="s">
        <v>33</v>
      </c>
      <c r="P23" s="86">
        <v>1</v>
      </c>
      <c r="Q23" s="87"/>
      <c r="R23" s="130"/>
      <c r="S23" s="10" t="s">
        <v>20</v>
      </c>
      <c r="T23" s="136"/>
      <c r="U23" s="10" t="s">
        <v>20</v>
      </c>
      <c r="V23" s="88">
        <f t="shared" si="15"/>
        <v>1</v>
      </c>
      <c r="W23" s="11" t="s">
        <v>33</v>
      </c>
      <c r="X23" s="89">
        <f t="shared" si="16"/>
        <v>1</v>
      </c>
      <c r="Y23" s="10" t="s">
        <v>20</v>
      </c>
      <c r="Z23" s="139">
        <v>1</v>
      </c>
      <c r="AA23" s="90" t="s">
        <v>21</v>
      </c>
      <c r="AB23" s="91">
        <f t="shared" si="17"/>
        <v>0</v>
      </c>
      <c r="AC23" s="208"/>
      <c r="AD23" s="211"/>
      <c r="AE23" s="204"/>
      <c r="AG23" s="26" t="s">
        <v>13</v>
      </c>
      <c r="AH23" s="71" t="str">
        <f>A24</f>
        <v>ー</v>
      </c>
      <c r="AI23" s="72" t="s">
        <v>55</v>
      </c>
      <c r="AJ23" s="73" t="s">
        <v>53</v>
      </c>
      <c r="AK23" s="153">
        <v>1</v>
      </c>
      <c r="AL23" s="62" t="s">
        <v>54</v>
      </c>
      <c r="AP23" s="116">
        <f>B24</f>
        <v>0</v>
      </c>
      <c r="AQ23" s="117">
        <f>AC24</f>
        <v>0</v>
      </c>
      <c r="AR23" s="37"/>
      <c r="AS23" s="37"/>
      <c r="AT23" s="120">
        <f>IFERROR(ROUNDUP(20*AP23/AK23,2),"0")</f>
        <v>0</v>
      </c>
      <c r="AU23" s="37"/>
      <c r="AV23" s="121">
        <f>IFERROR(ROUNDUP((20*(AP23-(20*AQ23)))/AK23,2),"0")</f>
        <v>0</v>
      </c>
    </row>
    <row r="24" spans="1:50" s="8" customFormat="1" ht="14.25" customHeight="1" x14ac:dyDescent="0.2">
      <c r="A24" s="302" t="s">
        <v>60</v>
      </c>
      <c r="B24" s="282"/>
      <c r="C24" s="294"/>
      <c r="D24" s="295"/>
      <c r="E24" s="266"/>
      <c r="F24" s="267"/>
      <c r="G24" s="180"/>
      <c r="H24" s="181"/>
      <c r="I24" s="181"/>
      <c r="J24" s="181"/>
      <c r="K24" s="181"/>
      <c r="L24" s="181"/>
      <c r="M24" s="239">
        <v>1</v>
      </c>
      <c r="N24" s="240"/>
      <c r="O24" s="5" t="s">
        <v>33</v>
      </c>
      <c r="P24" s="65">
        <v>2</v>
      </c>
      <c r="Q24" s="66"/>
      <c r="R24" s="151"/>
      <c r="S24" s="17" t="s">
        <v>20</v>
      </c>
      <c r="T24" s="146"/>
      <c r="U24" s="17" t="s">
        <v>20</v>
      </c>
      <c r="V24" s="92">
        <f t="shared" si="15"/>
        <v>1</v>
      </c>
      <c r="W24" s="5" t="s">
        <v>33</v>
      </c>
      <c r="X24" s="93">
        <f t="shared" si="16"/>
        <v>2</v>
      </c>
      <c r="Y24" s="17" t="s">
        <v>20</v>
      </c>
      <c r="Z24" s="141">
        <v>1</v>
      </c>
      <c r="AA24" s="94" t="s">
        <v>21</v>
      </c>
      <c r="AB24" s="95">
        <f t="shared" si="17"/>
        <v>0</v>
      </c>
      <c r="AC24" s="206">
        <f t="shared" ref="AC24" si="18">SUM(AB24:AB26)</f>
        <v>0</v>
      </c>
      <c r="AD24" s="209">
        <f>ROUNDUP(B24*C21,2)</f>
        <v>0</v>
      </c>
      <c r="AE24" s="202" t="str">
        <f t="shared" ref="AE24" si="19">IF(AC24&gt;=AD24,"OK","NG")</f>
        <v>OK</v>
      </c>
      <c r="AG24" s="81" t="s">
        <v>56</v>
      </c>
      <c r="AH24" s="82">
        <f>IF($AK$20=1,AT24,AV24)</f>
        <v>0</v>
      </c>
      <c r="AI24" s="83" t="s">
        <v>63</v>
      </c>
      <c r="AJ24" s="182"/>
      <c r="AK24" s="182"/>
      <c r="AL24" s="84" t="s">
        <v>57</v>
      </c>
      <c r="AP24" s="116"/>
      <c r="AQ24" s="117"/>
      <c r="AR24" s="37"/>
      <c r="AS24" s="37"/>
      <c r="AT24" s="118">
        <f>IF(AT23&gt;0,AT23,0)</f>
        <v>0</v>
      </c>
      <c r="AU24" s="37"/>
      <c r="AV24" s="119">
        <f>IF(AV23&gt;0,AV23,0)</f>
        <v>0</v>
      </c>
    </row>
    <row r="25" spans="1:50" s="8" customFormat="1" ht="14.25" customHeight="1" x14ac:dyDescent="0.4">
      <c r="A25" s="302"/>
      <c r="B25" s="282"/>
      <c r="C25" s="294"/>
      <c r="D25" s="295"/>
      <c r="E25" s="264"/>
      <c r="F25" s="265"/>
      <c r="G25" s="241"/>
      <c r="H25" s="242"/>
      <c r="I25" s="242"/>
      <c r="J25" s="242"/>
      <c r="K25" s="242"/>
      <c r="L25" s="242"/>
      <c r="M25" s="236">
        <v>1</v>
      </c>
      <c r="N25" s="237"/>
      <c r="O25" s="75" t="s">
        <v>33</v>
      </c>
      <c r="P25" s="76">
        <v>1</v>
      </c>
      <c r="Q25" s="77"/>
      <c r="R25" s="129"/>
      <c r="S25" s="30" t="s">
        <v>20</v>
      </c>
      <c r="T25" s="135"/>
      <c r="U25" s="30" t="s">
        <v>20</v>
      </c>
      <c r="V25" s="78">
        <f t="shared" si="15"/>
        <v>1</v>
      </c>
      <c r="W25" s="75" t="s">
        <v>33</v>
      </c>
      <c r="X25" s="79">
        <f t="shared" si="16"/>
        <v>1</v>
      </c>
      <c r="Y25" s="30" t="s">
        <v>20</v>
      </c>
      <c r="Z25" s="138">
        <v>1</v>
      </c>
      <c r="AA25" s="80" t="s">
        <v>21</v>
      </c>
      <c r="AB25" s="96">
        <f t="shared" si="17"/>
        <v>0</v>
      </c>
      <c r="AC25" s="207"/>
      <c r="AD25" s="210"/>
      <c r="AE25" s="203"/>
      <c r="AG25" s="26" t="s">
        <v>13</v>
      </c>
      <c r="AH25" s="71" t="str">
        <f>A27</f>
        <v>ー</v>
      </c>
      <c r="AI25" s="72" t="s">
        <v>55</v>
      </c>
      <c r="AJ25" s="73" t="s">
        <v>53</v>
      </c>
      <c r="AK25" s="153">
        <v>1</v>
      </c>
      <c r="AL25" s="62" t="s">
        <v>54</v>
      </c>
      <c r="AP25" s="116">
        <f>B27</f>
        <v>0</v>
      </c>
      <c r="AQ25" s="117">
        <f>AC27</f>
        <v>0</v>
      </c>
      <c r="AR25" s="37"/>
      <c r="AS25" s="37"/>
      <c r="AT25" s="120">
        <f>IFERROR(ROUNDUP(20*AP25/AK25,2),"0")</f>
        <v>0</v>
      </c>
      <c r="AU25" s="37"/>
      <c r="AV25" s="121">
        <f>IFERROR(ROUNDUP((20*(AP25-(20*AQ25)))/AK25,2),"0")</f>
        <v>0</v>
      </c>
    </row>
    <row r="26" spans="1:50" s="8" customFormat="1" ht="14.25" customHeight="1" x14ac:dyDescent="0.2">
      <c r="A26" s="302"/>
      <c r="B26" s="282"/>
      <c r="C26" s="294"/>
      <c r="D26" s="295"/>
      <c r="E26" s="260"/>
      <c r="F26" s="261"/>
      <c r="G26" s="180"/>
      <c r="H26" s="181"/>
      <c r="I26" s="181"/>
      <c r="J26" s="181"/>
      <c r="K26" s="181"/>
      <c r="L26" s="181"/>
      <c r="M26" s="221">
        <v>1</v>
      </c>
      <c r="N26" s="222"/>
      <c r="O26" s="11" t="s">
        <v>33</v>
      </c>
      <c r="P26" s="86">
        <v>1</v>
      </c>
      <c r="Q26" s="87"/>
      <c r="R26" s="130"/>
      <c r="S26" s="10" t="s">
        <v>20</v>
      </c>
      <c r="T26" s="136"/>
      <c r="U26" s="10" t="s">
        <v>20</v>
      </c>
      <c r="V26" s="88">
        <f t="shared" si="15"/>
        <v>1</v>
      </c>
      <c r="W26" s="11" t="s">
        <v>33</v>
      </c>
      <c r="X26" s="89">
        <f t="shared" si="16"/>
        <v>1</v>
      </c>
      <c r="Y26" s="10" t="s">
        <v>20</v>
      </c>
      <c r="Z26" s="139">
        <v>1</v>
      </c>
      <c r="AA26" s="90" t="s">
        <v>21</v>
      </c>
      <c r="AB26" s="97">
        <f t="shared" si="17"/>
        <v>0</v>
      </c>
      <c r="AC26" s="208"/>
      <c r="AD26" s="211"/>
      <c r="AE26" s="204"/>
      <c r="AG26" s="81" t="s">
        <v>56</v>
      </c>
      <c r="AH26" s="82">
        <f>IF($AK$20=1,AT26,AV26)</f>
        <v>0</v>
      </c>
      <c r="AI26" s="83" t="s">
        <v>63</v>
      </c>
      <c r="AJ26" s="182"/>
      <c r="AK26" s="182"/>
      <c r="AL26" s="84" t="s">
        <v>57</v>
      </c>
      <c r="AP26" s="116"/>
      <c r="AQ26" s="117"/>
      <c r="AR26" s="37"/>
      <c r="AS26" s="37"/>
      <c r="AT26" s="118">
        <f>IF(AT25&gt;0,AT25,0)</f>
        <v>0</v>
      </c>
      <c r="AU26" s="37"/>
      <c r="AV26" s="119">
        <f>IF(AV25&gt;0,AV25,0)</f>
        <v>0</v>
      </c>
    </row>
    <row r="27" spans="1:50" s="8" customFormat="1" ht="14.25" customHeight="1" x14ac:dyDescent="0.4">
      <c r="A27" s="302" t="s">
        <v>60</v>
      </c>
      <c r="B27" s="282"/>
      <c r="C27" s="294"/>
      <c r="D27" s="295"/>
      <c r="E27" s="266"/>
      <c r="F27" s="267"/>
      <c r="G27" s="224"/>
      <c r="H27" s="225"/>
      <c r="I27" s="225"/>
      <c r="J27" s="225"/>
      <c r="K27" s="225"/>
      <c r="L27" s="226"/>
      <c r="M27" s="239">
        <v>1</v>
      </c>
      <c r="N27" s="240"/>
      <c r="O27" s="5" t="s">
        <v>33</v>
      </c>
      <c r="P27" s="65">
        <v>1</v>
      </c>
      <c r="Q27" s="66"/>
      <c r="R27" s="145"/>
      <c r="S27" s="43" t="s">
        <v>20</v>
      </c>
      <c r="T27" s="145"/>
      <c r="U27" s="43" t="s">
        <v>20</v>
      </c>
      <c r="V27" s="67">
        <f t="shared" si="15"/>
        <v>1</v>
      </c>
      <c r="W27" s="61" t="s">
        <v>33</v>
      </c>
      <c r="X27" s="68">
        <f t="shared" si="16"/>
        <v>1</v>
      </c>
      <c r="Y27" s="43" t="s">
        <v>20</v>
      </c>
      <c r="Z27" s="140">
        <v>1</v>
      </c>
      <c r="AA27" s="98" t="s">
        <v>21</v>
      </c>
      <c r="AB27" s="20">
        <f t="shared" si="17"/>
        <v>0</v>
      </c>
      <c r="AC27" s="206">
        <f t="shared" ref="AC27" si="20">SUM(AB27:AB29)</f>
        <v>0</v>
      </c>
      <c r="AD27" s="209">
        <f>ROUNDUP(B27*C21,2)</f>
        <v>0</v>
      </c>
      <c r="AE27" s="202" t="str">
        <f t="shared" ref="AE27" si="21">IF(AC27&gt;=AD27,"OK","NG")</f>
        <v>OK</v>
      </c>
      <c r="AG27" s="26" t="s">
        <v>13</v>
      </c>
      <c r="AH27" s="71" t="str">
        <f>A30</f>
        <v>ー</v>
      </c>
      <c r="AI27" s="72" t="s">
        <v>55</v>
      </c>
      <c r="AJ27" s="73" t="s">
        <v>53</v>
      </c>
      <c r="AK27" s="153">
        <v>1</v>
      </c>
      <c r="AL27" s="62" t="s">
        <v>54</v>
      </c>
      <c r="AP27" s="116">
        <f>B30</f>
        <v>0</v>
      </c>
      <c r="AQ27" s="117">
        <f>AC30</f>
        <v>0</v>
      </c>
      <c r="AR27" s="37"/>
      <c r="AS27" s="37"/>
      <c r="AT27" s="120">
        <f>IFERROR(ROUNDUP(20*AP27/AK27,2),"0")</f>
        <v>0</v>
      </c>
      <c r="AU27" s="37"/>
      <c r="AV27" s="121">
        <f>IFERROR(ROUNDUP((20*(AP27-(20*AQ27)))/AK27,2),"0")</f>
        <v>0</v>
      </c>
    </row>
    <row r="28" spans="1:50" s="8" customFormat="1" ht="14.25" customHeight="1" x14ac:dyDescent="0.2">
      <c r="A28" s="302"/>
      <c r="B28" s="282"/>
      <c r="C28" s="294"/>
      <c r="D28" s="295"/>
      <c r="E28" s="264"/>
      <c r="F28" s="265"/>
      <c r="G28" s="241"/>
      <c r="H28" s="242"/>
      <c r="I28" s="242"/>
      <c r="J28" s="242"/>
      <c r="K28" s="242"/>
      <c r="L28" s="243"/>
      <c r="M28" s="236">
        <v>1</v>
      </c>
      <c r="N28" s="237"/>
      <c r="O28" s="99" t="s">
        <v>33</v>
      </c>
      <c r="P28" s="76">
        <v>1</v>
      </c>
      <c r="Q28" s="77"/>
      <c r="R28" s="135"/>
      <c r="S28" s="30" t="s">
        <v>20</v>
      </c>
      <c r="T28" s="135"/>
      <c r="U28" s="30" t="s">
        <v>20</v>
      </c>
      <c r="V28" s="78">
        <f t="shared" si="15"/>
        <v>1</v>
      </c>
      <c r="W28" s="75" t="s">
        <v>33</v>
      </c>
      <c r="X28" s="79">
        <f t="shared" si="16"/>
        <v>1</v>
      </c>
      <c r="Y28" s="30" t="s">
        <v>20</v>
      </c>
      <c r="Z28" s="138">
        <v>1</v>
      </c>
      <c r="AA28" s="33" t="s">
        <v>21</v>
      </c>
      <c r="AB28" s="34">
        <f t="shared" si="17"/>
        <v>0</v>
      </c>
      <c r="AC28" s="207"/>
      <c r="AD28" s="210"/>
      <c r="AE28" s="203"/>
      <c r="AG28" s="81" t="s">
        <v>56</v>
      </c>
      <c r="AH28" s="82">
        <f>IF($AK$20=1,AT28,AV28)</f>
        <v>0</v>
      </c>
      <c r="AI28" s="83" t="s">
        <v>63</v>
      </c>
      <c r="AJ28" s="182"/>
      <c r="AK28" s="182"/>
      <c r="AL28" s="84" t="s">
        <v>57</v>
      </c>
      <c r="AP28" s="116"/>
      <c r="AQ28" s="117"/>
      <c r="AR28" s="37"/>
      <c r="AS28" s="37"/>
      <c r="AT28" s="118">
        <f>IF(AT27&gt;0,AT27,0)</f>
        <v>0</v>
      </c>
      <c r="AU28" s="37"/>
      <c r="AV28" s="119">
        <f>IF(AV27&gt;0,AV27,0)</f>
        <v>0</v>
      </c>
    </row>
    <row r="29" spans="1:50" s="8" customFormat="1" ht="14.25" customHeight="1" x14ac:dyDescent="0.4">
      <c r="A29" s="302"/>
      <c r="B29" s="282"/>
      <c r="C29" s="294"/>
      <c r="D29" s="295"/>
      <c r="E29" s="260"/>
      <c r="F29" s="261"/>
      <c r="G29" s="244"/>
      <c r="H29" s="245"/>
      <c r="I29" s="245"/>
      <c r="J29" s="245"/>
      <c r="K29" s="245"/>
      <c r="L29" s="246"/>
      <c r="M29" s="221">
        <v>1</v>
      </c>
      <c r="N29" s="222"/>
      <c r="O29" s="85" t="s">
        <v>33</v>
      </c>
      <c r="P29" s="86">
        <v>1</v>
      </c>
      <c r="Q29" s="87"/>
      <c r="R29" s="145"/>
      <c r="S29" s="32" t="s">
        <v>20</v>
      </c>
      <c r="T29" s="145"/>
      <c r="U29" s="32" t="s">
        <v>20</v>
      </c>
      <c r="V29" s="67">
        <f t="shared" si="15"/>
        <v>1</v>
      </c>
      <c r="W29" s="61" t="s">
        <v>33</v>
      </c>
      <c r="X29" s="68">
        <f t="shared" si="16"/>
        <v>1</v>
      </c>
      <c r="Y29" s="32" t="s">
        <v>20</v>
      </c>
      <c r="Z29" s="140">
        <v>1</v>
      </c>
      <c r="AA29" s="8" t="s">
        <v>21</v>
      </c>
      <c r="AB29" s="91">
        <f t="shared" si="17"/>
        <v>0</v>
      </c>
      <c r="AC29" s="208"/>
      <c r="AD29" s="211"/>
      <c r="AE29" s="204"/>
      <c r="AG29" s="26" t="s">
        <v>13</v>
      </c>
      <c r="AH29" s="71" t="str">
        <f>A33</f>
        <v>ー</v>
      </c>
      <c r="AI29" s="72" t="s">
        <v>55</v>
      </c>
      <c r="AJ29" s="73" t="s">
        <v>53</v>
      </c>
      <c r="AK29" s="153">
        <v>1</v>
      </c>
      <c r="AL29" s="62" t="s">
        <v>54</v>
      </c>
      <c r="AP29" s="116">
        <f>B33</f>
        <v>0</v>
      </c>
      <c r="AQ29" s="117">
        <f>AC33</f>
        <v>0</v>
      </c>
      <c r="AR29" s="37"/>
      <c r="AS29" s="37"/>
      <c r="AT29" s="120">
        <f>IFERROR(ROUNDUP(20*AP29/AK29,2),"0")</f>
        <v>0</v>
      </c>
      <c r="AU29" s="37"/>
      <c r="AV29" s="121">
        <f>IFERROR(ROUNDUP((20*(AP29-(20*AQ29)))/AK29,2),"0")</f>
        <v>0</v>
      </c>
    </row>
    <row r="30" spans="1:50" ht="14.25" customHeight="1" thickBot="1" x14ac:dyDescent="0.25">
      <c r="A30" s="302" t="s">
        <v>60</v>
      </c>
      <c r="B30" s="282"/>
      <c r="C30" s="294"/>
      <c r="D30" s="295"/>
      <c r="E30" s="266"/>
      <c r="F30" s="267"/>
      <c r="G30" s="180"/>
      <c r="H30" s="181"/>
      <c r="I30" s="181"/>
      <c r="J30" s="181"/>
      <c r="K30" s="181"/>
      <c r="L30" s="181"/>
      <c r="M30" s="239">
        <v>1</v>
      </c>
      <c r="N30" s="240"/>
      <c r="O30" s="100" t="s">
        <v>33</v>
      </c>
      <c r="P30" s="65">
        <v>1</v>
      </c>
      <c r="Q30" s="101"/>
      <c r="R30" s="152"/>
      <c r="S30" s="17" t="s">
        <v>20</v>
      </c>
      <c r="T30" s="147"/>
      <c r="U30" s="17" t="s">
        <v>20</v>
      </c>
      <c r="V30" s="92">
        <f t="shared" si="15"/>
        <v>1</v>
      </c>
      <c r="W30" s="5" t="s">
        <v>33</v>
      </c>
      <c r="X30" s="93">
        <f t="shared" si="16"/>
        <v>1</v>
      </c>
      <c r="Y30" s="17" t="s">
        <v>20</v>
      </c>
      <c r="Z30" s="142">
        <v>1</v>
      </c>
      <c r="AA30" s="94" t="s">
        <v>21</v>
      </c>
      <c r="AB30" s="20">
        <f t="shared" si="17"/>
        <v>0</v>
      </c>
      <c r="AC30" s="206">
        <f t="shared" ref="AC30" si="22">SUM(AB30:AB32)</f>
        <v>0</v>
      </c>
      <c r="AD30" s="209">
        <f>ROUNDUP(B30*C21,2)</f>
        <v>0</v>
      </c>
      <c r="AE30" s="202" t="str">
        <f t="shared" ref="AE30" si="23">IF(AC30&gt;=AD30,"OK","NG")</f>
        <v>OK</v>
      </c>
      <c r="AG30" s="81" t="s">
        <v>56</v>
      </c>
      <c r="AH30" s="82">
        <f>IF($AK$20=1,AT30,AV30)</f>
        <v>0</v>
      </c>
      <c r="AI30" s="83" t="s">
        <v>63</v>
      </c>
      <c r="AJ30" s="182"/>
      <c r="AK30" s="182"/>
      <c r="AL30" s="84" t="s">
        <v>57</v>
      </c>
      <c r="AP30" s="122"/>
      <c r="AQ30" s="123"/>
      <c r="AR30" s="37"/>
      <c r="AS30" s="37"/>
      <c r="AT30" s="124">
        <f>IF(AT29&gt;0,AT29,0)</f>
        <v>0</v>
      </c>
      <c r="AU30" s="125"/>
      <c r="AV30" s="126">
        <f>IF(AV29&gt;0,AV29,0)</f>
        <v>0</v>
      </c>
    </row>
    <row r="31" spans="1:50" ht="14.25" customHeight="1" x14ac:dyDescent="0.4">
      <c r="A31" s="302"/>
      <c r="B31" s="282"/>
      <c r="C31" s="294"/>
      <c r="D31" s="295"/>
      <c r="E31" s="264"/>
      <c r="F31" s="265"/>
      <c r="G31" s="241"/>
      <c r="H31" s="242"/>
      <c r="I31" s="242"/>
      <c r="J31" s="242"/>
      <c r="K31" s="242"/>
      <c r="L31" s="242"/>
      <c r="M31" s="236">
        <v>1</v>
      </c>
      <c r="N31" s="237"/>
      <c r="O31" s="75" t="s">
        <v>33</v>
      </c>
      <c r="P31" s="76">
        <v>1</v>
      </c>
      <c r="Q31" s="102"/>
      <c r="R31" s="132"/>
      <c r="S31" s="30" t="s">
        <v>20</v>
      </c>
      <c r="T31" s="148"/>
      <c r="U31" s="30" t="s">
        <v>20</v>
      </c>
      <c r="V31" s="78">
        <f t="shared" si="15"/>
        <v>1</v>
      </c>
      <c r="W31" s="75" t="s">
        <v>33</v>
      </c>
      <c r="X31" s="79">
        <f t="shared" si="16"/>
        <v>1</v>
      </c>
      <c r="Y31" s="30" t="s">
        <v>20</v>
      </c>
      <c r="Z31" s="143">
        <v>1</v>
      </c>
      <c r="AA31" s="80" t="s">
        <v>21</v>
      </c>
      <c r="AB31" s="91">
        <f t="shared" si="17"/>
        <v>0</v>
      </c>
      <c r="AC31" s="207"/>
      <c r="AD31" s="210"/>
      <c r="AE31" s="203"/>
      <c r="AG31" s="183" t="s">
        <v>61</v>
      </c>
      <c r="AH31" s="184"/>
      <c r="AI31" s="184"/>
      <c r="AJ31" s="184"/>
      <c r="AK31" s="184"/>
      <c r="AL31" s="185"/>
      <c r="AP31" s="103"/>
      <c r="AQ31" s="103"/>
      <c r="AR31" s="8"/>
    </row>
    <row r="32" spans="1:50" ht="14.25" customHeight="1" x14ac:dyDescent="0.4">
      <c r="A32" s="302"/>
      <c r="B32" s="282"/>
      <c r="C32" s="294"/>
      <c r="D32" s="295"/>
      <c r="E32" s="260"/>
      <c r="F32" s="261"/>
      <c r="G32" s="180"/>
      <c r="H32" s="181"/>
      <c r="I32" s="181"/>
      <c r="J32" s="181"/>
      <c r="K32" s="181"/>
      <c r="L32" s="181"/>
      <c r="M32" s="221">
        <v>1</v>
      </c>
      <c r="N32" s="222"/>
      <c r="O32" s="11" t="s">
        <v>33</v>
      </c>
      <c r="P32" s="86">
        <v>1</v>
      </c>
      <c r="Q32" s="104"/>
      <c r="R32" s="133"/>
      <c r="S32" s="10" t="s">
        <v>20</v>
      </c>
      <c r="T32" s="149"/>
      <c r="U32" s="10" t="s">
        <v>20</v>
      </c>
      <c r="V32" s="88">
        <f t="shared" si="15"/>
        <v>1</v>
      </c>
      <c r="W32" s="11" t="s">
        <v>33</v>
      </c>
      <c r="X32" s="89">
        <f t="shared" si="16"/>
        <v>1</v>
      </c>
      <c r="Y32" s="10" t="s">
        <v>20</v>
      </c>
      <c r="Z32" s="144">
        <v>1</v>
      </c>
      <c r="AA32" s="90" t="s">
        <v>21</v>
      </c>
      <c r="AB32" s="97">
        <f t="shared" si="17"/>
        <v>0</v>
      </c>
      <c r="AC32" s="208"/>
      <c r="AD32" s="211"/>
      <c r="AE32" s="204"/>
      <c r="AG32" s="192"/>
      <c r="AH32" s="190"/>
      <c r="AI32" s="190"/>
      <c r="AJ32" s="190"/>
      <c r="AK32" s="190"/>
      <c r="AL32" s="191"/>
      <c r="AP32" s="103"/>
      <c r="AQ32" s="103"/>
      <c r="AR32" s="8"/>
    </row>
    <row r="33" spans="1:44" ht="14.25" customHeight="1" x14ac:dyDescent="0.4">
      <c r="A33" s="302" t="s">
        <v>60</v>
      </c>
      <c r="B33" s="282"/>
      <c r="C33" s="294"/>
      <c r="D33" s="295"/>
      <c r="E33" s="266"/>
      <c r="F33" s="267"/>
      <c r="G33" s="224"/>
      <c r="H33" s="225"/>
      <c r="I33" s="225"/>
      <c r="J33" s="225"/>
      <c r="K33" s="225"/>
      <c r="L33" s="226"/>
      <c r="M33" s="239">
        <v>1</v>
      </c>
      <c r="N33" s="240"/>
      <c r="O33" s="5" t="s">
        <v>33</v>
      </c>
      <c r="P33" s="65">
        <v>1</v>
      </c>
      <c r="Q33" s="101"/>
      <c r="R33" s="152"/>
      <c r="S33" s="17" t="s">
        <v>20</v>
      </c>
      <c r="T33" s="147"/>
      <c r="U33" s="17" t="s">
        <v>20</v>
      </c>
      <c r="V33" s="92">
        <f t="shared" si="15"/>
        <v>1</v>
      </c>
      <c r="W33" s="5" t="s">
        <v>33</v>
      </c>
      <c r="X33" s="93">
        <f t="shared" si="16"/>
        <v>1</v>
      </c>
      <c r="Y33" s="17" t="s">
        <v>20</v>
      </c>
      <c r="Z33" s="142">
        <v>1</v>
      </c>
      <c r="AA33" s="94" t="s">
        <v>21</v>
      </c>
      <c r="AB33" s="20">
        <f t="shared" si="17"/>
        <v>0</v>
      </c>
      <c r="AC33" s="206">
        <f t="shared" ref="AC33" si="24">SUM(AB33:AB35)</f>
        <v>0</v>
      </c>
      <c r="AD33" s="209">
        <f>ROUNDUP(B33*C21,2)</f>
        <v>0</v>
      </c>
      <c r="AE33" s="202" t="str">
        <f t="shared" ref="AE33" si="25">IF(AC33&gt;=AD33,"OK","NG")</f>
        <v>OK</v>
      </c>
      <c r="AG33" s="192"/>
      <c r="AH33" s="190"/>
      <c r="AI33" s="190"/>
      <c r="AJ33" s="190"/>
      <c r="AK33" s="190"/>
      <c r="AL33" s="191"/>
      <c r="AP33" s="103"/>
      <c r="AQ33" s="103"/>
      <c r="AR33" s="8"/>
    </row>
    <row r="34" spans="1:44" ht="14.25" customHeight="1" x14ac:dyDescent="0.4">
      <c r="A34" s="302"/>
      <c r="B34" s="282"/>
      <c r="C34" s="294"/>
      <c r="D34" s="295"/>
      <c r="E34" s="264"/>
      <c r="F34" s="265"/>
      <c r="G34" s="241"/>
      <c r="H34" s="242"/>
      <c r="I34" s="242"/>
      <c r="J34" s="242"/>
      <c r="K34" s="242"/>
      <c r="L34" s="243"/>
      <c r="M34" s="236">
        <v>1</v>
      </c>
      <c r="N34" s="237"/>
      <c r="O34" s="75" t="s">
        <v>33</v>
      </c>
      <c r="P34" s="76">
        <v>1</v>
      </c>
      <c r="Q34" s="102"/>
      <c r="R34" s="132"/>
      <c r="S34" s="30" t="s">
        <v>20</v>
      </c>
      <c r="T34" s="148"/>
      <c r="U34" s="30" t="s">
        <v>20</v>
      </c>
      <c r="V34" s="78">
        <f t="shared" si="15"/>
        <v>1</v>
      </c>
      <c r="W34" s="75" t="s">
        <v>33</v>
      </c>
      <c r="X34" s="79">
        <f t="shared" si="16"/>
        <v>1</v>
      </c>
      <c r="Y34" s="30" t="s">
        <v>20</v>
      </c>
      <c r="Z34" s="143">
        <v>1</v>
      </c>
      <c r="AA34" s="80" t="s">
        <v>21</v>
      </c>
      <c r="AB34" s="34">
        <f t="shared" si="17"/>
        <v>0</v>
      </c>
      <c r="AC34" s="207"/>
      <c r="AD34" s="210"/>
      <c r="AE34" s="203"/>
      <c r="AG34" s="192"/>
      <c r="AH34" s="190"/>
      <c r="AI34" s="190"/>
      <c r="AJ34" s="190"/>
      <c r="AK34" s="190"/>
      <c r="AL34" s="191"/>
      <c r="AP34" s="103"/>
      <c r="AQ34" s="103"/>
      <c r="AR34" s="8"/>
    </row>
    <row r="35" spans="1:44" ht="14.25" customHeight="1" x14ac:dyDescent="0.4">
      <c r="A35" s="302"/>
      <c r="B35" s="282"/>
      <c r="C35" s="296"/>
      <c r="D35" s="297"/>
      <c r="E35" s="260"/>
      <c r="F35" s="261"/>
      <c r="G35" s="244"/>
      <c r="H35" s="245"/>
      <c r="I35" s="245"/>
      <c r="J35" s="245"/>
      <c r="K35" s="245"/>
      <c r="L35" s="246"/>
      <c r="M35" s="221">
        <v>1</v>
      </c>
      <c r="N35" s="222"/>
      <c r="O35" s="11" t="s">
        <v>33</v>
      </c>
      <c r="P35" s="86">
        <v>1</v>
      </c>
      <c r="Q35" s="104"/>
      <c r="R35" s="133"/>
      <c r="S35" s="10" t="s">
        <v>20</v>
      </c>
      <c r="T35" s="149"/>
      <c r="U35" s="10" t="s">
        <v>20</v>
      </c>
      <c r="V35" s="88">
        <f t="shared" si="15"/>
        <v>1</v>
      </c>
      <c r="W35" s="11" t="s">
        <v>33</v>
      </c>
      <c r="X35" s="89">
        <f t="shared" si="16"/>
        <v>1</v>
      </c>
      <c r="Y35" s="10" t="s">
        <v>20</v>
      </c>
      <c r="Z35" s="144">
        <v>1</v>
      </c>
      <c r="AA35" s="90" t="s">
        <v>21</v>
      </c>
      <c r="AB35" s="46">
        <f t="shared" si="17"/>
        <v>0</v>
      </c>
      <c r="AC35" s="208"/>
      <c r="AD35" s="211"/>
      <c r="AE35" s="204"/>
      <c r="AG35" s="192"/>
      <c r="AH35" s="190"/>
      <c r="AI35" s="190"/>
      <c r="AJ35" s="190"/>
      <c r="AK35" s="190"/>
      <c r="AL35" s="191"/>
      <c r="AP35" s="103"/>
      <c r="AQ35" s="103"/>
      <c r="AR35" s="8"/>
    </row>
    <row r="36" spans="1:44" s="1" customFormat="1" ht="23.25" customHeight="1" x14ac:dyDescent="0.4">
      <c r="A36" s="300" t="s">
        <v>46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105" t="s">
        <v>62</v>
      </c>
      <c r="AA36" s="205" t="s">
        <v>43</v>
      </c>
      <c r="AB36" s="205"/>
      <c r="AC36" s="205"/>
      <c r="AD36" s="205"/>
      <c r="AE36" s="205"/>
      <c r="AG36" s="189"/>
      <c r="AH36" s="190"/>
      <c r="AI36" s="190"/>
      <c r="AJ36" s="190"/>
      <c r="AK36" s="190"/>
      <c r="AL36" s="191"/>
    </row>
    <row r="37" spans="1:44" s="8" customFormat="1" ht="18.75" customHeight="1" x14ac:dyDescent="0.4">
      <c r="A37" s="110" t="s">
        <v>3</v>
      </c>
      <c r="B37" s="2" t="s">
        <v>4</v>
      </c>
      <c r="C37" s="223" t="s">
        <v>5</v>
      </c>
      <c r="D37" s="223"/>
      <c r="E37" s="223" t="s">
        <v>26</v>
      </c>
      <c r="F37" s="223"/>
      <c r="G37" s="223"/>
      <c r="H37" s="223"/>
      <c r="I37" s="223"/>
      <c r="J37" s="223"/>
      <c r="K37" s="223"/>
      <c r="L37" s="223"/>
      <c r="M37" s="224" t="s">
        <v>34</v>
      </c>
      <c r="N37" s="225"/>
      <c r="O37" s="225"/>
      <c r="P37" s="226"/>
      <c r="Q37" s="106"/>
      <c r="R37" s="57" t="s">
        <v>27</v>
      </c>
      <c r="S37" s="58" t="s">
        <v>19</v>
      </c>
      <c r="T37" s="58" t="s">
        <v>31</v>
      </c>
      <c r="U37" s="58" t="s">
        <v>19</v>
      </c>
      <c r="V37" s="238" t="s">
        <v>2</v>
      </c>
      <c r="W37" s="238"/>
      <c r="X37" s="238"/>
      <c r="Y37" s="58" t="s">
        <v>19</v>
      </c>
      <c r="Z37" s="58" t="s">
        <v>32</v>
      </c>
      <c r="AA37" s="2" t="s">
        <v>21</v>
      </c>
      <c r="AB37" s="215" t="s">
        <v>36</v>
      </c>
      <c r="AC37" s="216"/>
      <c r="AD37" s="59" t="s">
        <v>39</v>
      </c>
      <c r="AE37" s="60" t="s">
        <v>41</v>
      </c>
      <c r="AG37" s="192"/>
      <c r="AH37" s="190"/>
      <c r="AI37" s="190"/>
      <c r="AJ37" s="190"/>
      <c r="AK37" s="190"/>
      <c r="AL37" s="191"/>
    </row>
    <row r="38" spans="1:44" s="8" customFormat="1" ht="14.25" customHeight="1" x14ac:dyDescent="0.4">
      <c r="A38" s="302" t="s">
        <v>60</v>
      </c>
      <c r="B38" s="290"/>
      <c r="C38" s="294">
        <v>0.02</v>
      </c>
      <c r="D38" s="295"/>
      <c r="E38" s="262"/>
      <c r="F38" s="263"/>
      <c r="G38" s="224"/>
      <c r="H38" s="225"/>
      <c r="I38" s="225"/>
      <c r="J38" s="225"/>
      <c r="K38" s="225"/>
      <c r="L38" s="226"/>
      <c r="M38" s="239">
        <v>1</v>
      </c>
      <c r="N38" s="240"/>
      <c r="O38" s="5" t="s">
        <v>33</v>
      </c>
      <c r="P38" s="65">
        <v>2</v>
      </c>
      <c r="Q38" s="66"/>
      <c r="R38" s="151"/>
      <c r="S38" s="17" t="s">
        <v>20</v>
      </c>
      <c r="T38" s="146"/>
      <c r="U38" s="17" t="s">
        <v>20</v>
      </c>
      <c r="V38" s="92">
        <f>M38</f>
        <v>1</v>
      </c>
      <c r="W38" s="5" t="s">
        <v>33</v>
      </c>
      <c r="X38" s="93">
        <f>P38</f>
        <v>2</v>
      </c>
      <c r="Y38" s="17" t="s">
        <v>20</v>
      </c>
      <c r="Z38" s="141">
        <v>1</v>
      </c>
      <c r="AA38" s="94" t="s">
        <v>21</v>
      </c>
      <c r="AB38" s="91">
        <f>ROUNDDOWN(R38*T38*Z38*V38/X38,2)</f>
        <v>0</v>
      </c>
      <c r="AC38" s="206">
        <f>SUM(AB38:AB40)</f>
        <v>0</v>
      </c>
      <c r="AD38" s="209">
        <f>ROUNDUP(B38*C38,2)</f>
        <v>0</v>
      </c>
      <c r="AE38" s="202" t="str">
        <f>IF(AC38&gt;=AD38,"OK","NG")</f>
        <v>OK</v>
      </c>
      <c r="AG38" s="192"/>
      <c r="AH38" s="190"/>
      <c r="AI38" s="190"/>
      <c r="AJ38" s="190"/>
      <c r="AK38" s="190"/>
      <c r="AL38" s="191"/>
    </row>
    <row r="39" spans="1:44" s="8" customFormat="1" ht="14.25" customHeight="1" x14ac:dyDescent="0.4">
      <c r="A39" s="302"/>
      <c r="B39" s="290"/>
      <c r="C39" s="294"/>
      <c r="D39" s="295"/>
      <c r="E39" s="264"/>
      <c r="F39" s="265"/>
      <c r="G39" s="227"/>
      <c r="H39" s="228"/>
      <c r="I39" s="228"/>
      <c r="J39" s="228"/>
      <c r="K39" s="228"/>
      <c r="L39" s="229"/>
      <c r="M39" s="236">
        <v>1</v>
      </c>
      <c r="N39" s="237"/>
      <c r="O39" s="99" t="s">
        <v>33</v>
      </c>
      <c r="P39" s="76">
        <v>1</v>
      </c>
      <c r="Q39" s="77"/>
      <c r="R39" s="129"/>
      <c r="S39" s="30" t="s">
        <v>20</v>
      </c>
      <c r="T39" s="135"/>
      <c r="U39" s="30" t="s">
        <v>20</v>
      </c>
      <c r="V39" s="78">
        <f t="shared" ref="V39:V52" si="26">M39</f>
        <v>1</v>
      </c>
      <c r="W39" s="75" t="s">
        <v>33</v>
      </c>
      <c r="X39" s="79">
        <f t="shared" ref="X39:X52" si="27">P39</f>
        <v>1</v>
      </c>
      <c r="Y39" s="30" t="s">
        <v>20</v>
      </c>
      <c r="Z39" s="138">
        <v>1</v>
      </c>
      <c r="AA39" s="80" t="s">
        <v>21</v>
      </c>
      <c r="AB39" s="34">
        <f t="shared" ref="AB39:AB52" si="28">ROUNDDOWN(R39*T39*Z39*V39/X39,2)</f>
        <v>0</v>
      </c>
      <c r="AC39" s="207"/>
      <c r="AD39" s="210"/>
      <c r="AE39" s="203"/>
      <c r="AG39" s="192"/>
      <c r="AH39" s="190"/>
      <c r="AI39" s="190"/>
      <c r="AJ39" s="190"/>
      <c r="AK39" s="190"/>
      <c r="AL39" s="191"/>
    </row>
    <row r="40" spans="1:44" s="8" customFormat="1" ht="14.25" customHeight="1" x14ac:dyDescent="0.4">
      <c r="A40" s="302"/>
      <c r="B40" s="290"/>
      <c r="C40" s="294"/>
      <c r="D40" s="295"/>
      <c r="E40" s="260"/>
      <c r="F40" s="261"/>
      <c r="G40" s="212"/>
      <c r="H40" s="213"/>
      <c r="I40" s="213"/>
      <c r="J40" s="213"/>
      <c r="K40" s="213"/>
      <c r="L40" s="214"/>
      <c r="M40" s="221">
        <v>1</v>
      </c>
      <c r="N40" s="222"/>
      <c r="O40" s="85" t="s">
        <v>33</v>
      </c>
      <c r="P40" s="86">
        <v>1</v>
      </c>
      <c r="Q40" s="87"/>
      <c r="R40" s="130"/>
      <c r="S40" s="10" t="s">
        <v>20</v>
      </c>
      <c r="T40" s="136"/>
      <c r="U40" s="10" t="s">
        <v>20</v>
      </c>
      <c r="V40" s="88">
        <f t="shared" si="26"/>
        <v>1</v>
      </c>
      <c r="W40" s="11" t="s">
        <v>33</v>
      </c>
      <c r="X40" s="89">
        <f t="shared" si="27"/>
        <v>1</v>
      </c>
      <c r="Y40" s="10" t="s">
        <v>20</v>
      </c>
      <c r="Z40" s="139">
        <v>1</v>
      </c>
      <c r="AA40" s="90" t="s">
        <v>21</v>
      </c>
      <c r="AB40" s="91">
        <f t="shared" si="28"/>
        <v>0</v>
      </c>
      <c r="AC40" s="208"/>
      <c r="AD40" s="211"/>
      <c r="AE40" s="204"/>
      <c r="AG40" s="192"/>
      <c r="AH40" s="190"/>
      <c r="AI40" s="190"/>
      <c r="AJ40" s="190"/>
      <c r="AK40" s="190"/>
      <c r="AL40" s="191"/>
    </row>
    <row r="41" spans="1:44" s="8" customFormat="1" ht="14.25" customHeight="1" x14ac:dyDescent="0.4">
      <c r="A41" s="302" t="s">
        <v>60</v>
      </c>
      <c r="B41" s="290"/>
      <c r="C41" s="294"/>
      <c r="D41" s="295"/>
      <c r="E41" s="266"/>
      <c r="F41" s="267"/>
      <c r="G41" s="217"/>
      <c r="H41" s="218"/>
      <c r="I41" s="218"/>
      <c r="J41" s="218"/>
      <c r="K41" s="218"/>
      <c r="L41" s="219"/>
      <c r="M41" s="239">
        <v>1</v>
      </c>
      <c r="N41" s="240"/>
      <c r="O41" s="5" t="s">
        <v>33</v>
      </c>
      <c r="P41" s="65">
        <v>2</v>
      </c>
      <c r="Q41" s="66"/>
      <c r="R41" s="145"/>
      <c r="S41" s="43" t="s">
        <v>20</v>
      </c>
      <c r="T41" s="145"/>
      <c r="U41" s="43" t="s">
        <v>20</v>
      </c>
      <c r="V41" s="67">
        <f t="shared" si="26"/>
        <v>1</v>
      </c>
      <c r="W41" s="61" t="s">
        <v>33</v>
      </c>
      <c r="X41" s="68">
        <f t="shared" si="27"/>
        <v>2</v>
      </c>
      <c r="Y41" s="43" t="s">
        <v>20</v>
      </c>
      <c r="Z41" s="140">
        <v>1</v>
      </c>
      <c r="AA41" s="98" t="s">
        <v>21</v>
      </c>
      <c r="AB41" s="95">
        <f t="shared" si="28"/>
        <v>0</v>
      </c>
      <c r="AC41" s="206">
        <f t="shared" ref="AC41" si="29">SUM(AB41:AB43)</f>
        <v>0</v>
      </c>
      <c r="AD41" s="209">
        <f>ROUNDUP(B41*C38,2)</f>
        <v>0</v>
      </c>
      <c r="AE41" s="202" t="str">
        <f t="shared" ref="AE41" si="30">IF(AC41&gt;=AD41,"OK","NG")</f>
        <v>OK</v>
      </c>
      <c r="AG41" s="192"/>
      <c r="AH41" s="190"/>
      <c r="AI41" s="190"/>
      <c r="AJ41" s="190"/>
      <c r="AK41" s="190"/>
      <c r="AL41" s="191"/>
    </row>
    <row r="42" spans="1:44" s="8" customFormat="1" ht="14.25" customHeight="1" x14ac:dyDescent="0.4">
      <c r="A42" s="302"/>
      <c r="B42" s="290"/>
      <c r="C42" s="294"/>
      <c r="D42" s="295"/>
      <c r="E42" s="264"/>
      <c r="F42" s="265"/>
      <c r="G42" s="180"/>
      <c r="H42" s="181"/>
      <c r="I42" s="181"/>
      <c r="J42" s="181"/>
      <c r="K42" s="181"/>
      <c r="L42" s="220"/>
      <c r="M42" s="236">
        <v>1</v>
      </c>
      <c r="N42" s="237"/>
      <c r="O42" s="99" t="s">
        <v>33</v>
      </c>
      <c r="P42" s="76">
        <v>1</v>
      </c>
      <c r="Q42" s="77"/>
      <c r="R42" s="135"/>
      <c r="S42" s="30" t="s">
        <v>20</v>
      </c>
      <c r="T42" s="135"/>
      <c r="U42" s="30" t="s">
        <v>20</v>
      </c>
      <c r="V42" s="78">
        <f t="shared" si="26"/>
        <v>1</v>
      </c>
      <c r="W42" s="75" t="s">
        <v>33</v>
      </c>
      <c r="X42" s="79">
        <f t="shared" si="27"/>
        <v>1</v>
      </c>
      <c r="Y42" s="30" t="s">
        <v>20</v>
      </c>
      <c r="Z42" s="138">
        <v>1</v>
      </c>
      <c r="AA42" s="33" t="s">
        <v>21</v>
      </c>
      <c r="AB42" s="34">
        <f t="shared" si="28"/>
        <v>0</v>
      </c>
      <c r="AC42" s="207"/>
      <c r="AD42" s="210"/>
      <c r="AE42" s="203"/>
      <c r="AG42" s="192"/>
      <c r="AH42" s="190"/>
      <c r="AI42" s="190"/>
      <c r="AJ42" s="190"/>
      <c r="AK42" s="190"/>
      <c r="AL42" s="191"/>
    </row>
    <row r="43" spans="1:44" s="8" customFormat="1" ht="14.25" customHeight="1" x14ac:dyDescent="0.4">
      <c r="A43" s="302"/>
      <c r="B43" s="290"/>
      <c r="C43" s="294"/>
      <c r="D43" s="295"/>
      <c r="E43" s="260"/>
      <c r="F43" s="261"/>
      <c r="G43" s="212"/>
      <c r="H43" s="213"/>
      <c r="I43" s="213"/>
      <c r="J43" s="213"/>
      <c r="K43" s="213"/>
      <c r="L43" s="214"/>
      <c r="M43" s="221">
        <v>1</v>
      </c>
      <c r="N43" s="222"/>
      <c r="O43" s="85" t="s">
        <v>33</v>
      </c>
      <c r="P43" s="86">
        <v>1</v>
      </c>
      <c r="Q43" s="87"/>
      <c r="R43" s="145"/>
      <c r="S43" s="32" t="s">
        <v>20</v>
      </c>
      <c r="T43" s="145"/>
      <c r="U43" s="32" t="s">
        <v>20</v>
      </c>
      <c r="V43" s="67">
        <f t="shared" si="26"/>
        <v>1</v>
      </c>
      <c r="W43" s="61" t="s">
        <v>33</v>
      </c>
      <c r="X43" s="68">
        <f t="shared" si="27"/>
        <v>1</v>
      </c>
      <c r="Y43" s="32" t="s">
        <v>20</v>
      </c>
      <c r="Z43" s="140">
        <v>1</v>
      </c>
      <c r="AA43" s="8" t="s">
        <v>21</v>
      </c>
      <c r="AB43" s="91">
        <f t="shared" si="28"/>
        <v>0</v>
      </c>
      <c r="AC43" s="208"/>
      <c r="AD43" s="211"/>
      <c r="AE43" s="204"/>
      <c r="AG43" s="192"/>
      <c r="AH43" s="190"/>
      <c r="AI43" s="190"/>
      <c r="AJ43" s="190"/>
      <c r="AK43" s="190"/>
      <c r="AL43" s="191"/>
    </row>
    <row r="44" spans="1:44" s="8" customFormat="1" ht="14.25" customHeight="1" x14ac:dyDescent="0.4">
      <c r="A44" s="289" t="s">
        <v>60</v>
      </c>
      <c r="B44" s="291"/>
      <c r="C44" s="294"/>
      <c r="D44" s="295"/>
      <c r="E44" s="266"/>
      <c r="F44" s="267"/>
      <c r="G44" s="224"/>
      <c r="H44" s="225"/>
      <c r="I44" s="225"/>
      <c r="J44" s="225"/>
      <c r="K44" s="225"/>
      <c r="L44" s="226"/>
      <c r="M44" s="230">
        <v>1</v>
      </c>
      <c r="N44" s="231"/>
      <c r="O44" s="100" t="s">
        <v>33</v>
      </c>
      <c r="P44" s="107">
        <v>1</v>
      </c>
      <c r="Q44" s="66"/>
      <c r="R44" s="151"/>
      <c r="S44" s="17" t="s">
        <v>20</v>
      </c>
      <c r="T44" s="146"/>
      <c r="U44" s="17" t="s">
        <v>20</v>
      </c>
      <c r="V44" s="92">
        <f t="shared" si="26"/>
        <v>1</v>
      </c>
      <c r="W44" s="5" t="s">
        <v>33</v>
      </c>
      <c r="X44" s="93">
        <f t="shared" si="27"/>
        <v>1</v>
      </c>
      <c r="Y44" s="17" t="s">
        <v>20</v>
      </c>
      <c r="Z44" s="141">
        <v>1</v>
      </c>
      <c r="AA44" s="94" t="s">
        <v>21</v>
      </c>
      <c r="AB44" s="20">
        <f t="shared" si="28"/>
        <v>0</v>
      </c>
      <c r="AC44" s="206">
        <f t="shared" ref="AC44" si="31">SUM(AB44:AB46)</f>
        <v>0</v>
      </c>
      <c r="AD44" s="209">
        <f>ROUNDUP(B44*C38,2)</f>
        <v>0</v>
      </c>
      <c r="AE44" s="202" t="str">
        <f t="shared" ref="AE44" si="32">IF(AC44&gt;=AD44,"OK","NG")</f>
        <v>OK</v>
      </c>
      <c r="AG44" s="192"/>
      <c r="AH44" s="190"/>
      <c r="AI44" s="190"/>
      <c r="AJ44" s="190"/>
      <c r="AK44" s="190"/>
      <c r="AL44" s="191"/>
    </row>
    <row r="45" spans="1:44" s="8" customFormat="1" ht="14.25" customHeight="1" x14ac:dyDescent="0.4">
      <c r="A45" s="289"/>
      <c r="B45" s="291"/>
      <c r="C45" s="294"/>
      <c r="D45" s="295"/>
      <c r="E45" s="264"/>
      <c r="F45" s="265"/>
      <c r="G45" s="227"/>
      <c r="H45" s="228"/>
      <c r="I45" s="228"/>
      <c r="J45" s="228"/>
      <c r="K45" s="228"/>
      <c r="L45" s="229"/>
      <c r="M45" s="232">
        <v>1</v>
      </c>
      <c r="N45" s="233"/>
      <c r="O45" s="61" t="s">
        <v>33</v>
      </c>
      <c r="P45" s="108">
        <v>1</v>
      </c>
      <c r="Q45" s="77"/>
      <c r="R45" s="129"/>
      <c r="S45" s="30" t="s">
        <v>20</v>
      </c>
      <c r="T45" s="135"/>
      <c r="U45" s="30" t="s">
        <v>20</v>
      </c>
      <c r="V45" s="78">
        <f t="shared" si="26"/>
        <v>1</v>
      </c>
      <c r="W45" s="75" t="s">
        <v>33</v>
      </c>
      <c r="X45" s="79">
        <f t="shared" si="27"/>
        <v>1</v>
      </c>
      <c r="Y45" s="30" t="s">
        <v>20</v>
      </c>
      <c r="Z45" s="138">
        <v>1</v>
      </c>
      <c r="AA45" s="80" t="s">
        <v>21</v>
      </c>
      <c r="AB45" s="91">
        <f t="shared" si="28"/>
        <v>0</v>
      </c>
      <c r="AC45" s="207"/>
      <c r="AD45" s="210"/>
      <c r="AE45" s="203"/>
      <c r="AG45" s="193"/>
      <c r="AH45" s="194"/>
      <c r="AI45" s="194"/>
      <c r="AJ45" s="194"/>
      <c r="AK45" s="194"/>
      <c r="AL45" s="195"/>
    </row>
    <row r="46" spans="1:44" s="8" customFormat="1" ht="14.25" customHeight="1" x14ac:dyDescent="0.4">
      <c r="A46" s="289"/>
      <c r="B46" s="291"/>
      <c r="C46" s="294"/>
      <c r="D46" s="295"/>
      <c r="E46" s="260"/>
      <c r="F46" s="261"/>
      <c r="G46" s="212"/>
      <c r="H46" s="213"/>
      <c r="I46" s="213"/>
      <c r="J46" s="213"/>
      <c r="K46" s="213"/>
      <c r="L46" s="214"/>
      <c r="M46" s="221">
        <v>1</v>
      </c>
      <c r="N46" s="222"/>
      <c r="O46" s="85" t="s">
        <v>33</v>
      </c>
      <c r="P46" s="86">
        <v>1</v>
      </c>
      <c r="Q46" s="87"/>
      <c r="R46" s="130"/>
      <c r="S46" s="10" t="s">
        <v>20</v>
      </c>
      <c r="T46" s="136"/>
      <c r="U46" s="10" t="s">
        <v>20</v>
      </c>
      <c r="V46" s="88">
        <f t="shared" si="26"/>
        <v>1</v>
      </c>
      <c r="W46" s="11" t="s">
        <v>33</v>
      </c>
      <c r="X46" s="89">
        <f t="shared" si="27"/>
        <v>1</v>
      </c>
      <c r="Y46" s="10" t="s">
        <v>20</v>
      </c>
      <c r="Z46" s="139">
        <v>1</v>
      </c>
      <c r="AA46" s="90" t="s">
        <v>21</v>
      </c>
      <c r="AB46" s="97">
        <f t="shared" si="28"/>
        <v>0</v>
      </c>
      <c r="AC46" s="208"/>
      <c r="AD46" s="211"/>
      <c r="AE46" s="204"/>
      <c r="AG46" s="167"/>
      <c r="AH46" s="168"/>
      <c r="AI46" s="168"/>
      <c r="AJ46" s="168"/>
      <c r="AK46" s="168"/>
      <c r="AL46" s="169"/>
    </row>
    <row r="47" spans="1:44" s="8" customFormat="1" ht="14.25" customHeight="1" x14ac:dyDescent="0.4">
      <c r="A47" s="302" t="s">
        <v>60</v>
      </c>
      <c r="B47" s="290"/>
      <c r="C47" s="294"/>
      <c r="D47" s="295"/>
      <c r="E47" s="266"/>
      <c r="F47" s="267"/>
      <c r="G47" s="217"/>
      <c r="H47" s="218"/>
      <c r="I47" s="218"/>
      <c r="J47" s="218"/>
      <c r="K47" s="218"/>
      <c r="L47" s="219"/>
      <c r="M47" s="230">
        <v>1</v>
      </c>
      <c r="N47" s="231"/>
      <c r="O47" s="100" t="s">
        <v>33</v>
      </c>
      <c r="P47" s="107">
        <v>1</v>
      </c>
      <c r="Q47" s="101"/>
      <c r="R47" s="145"/>
      <c r="S47" s="43" t="s">
        <v>20</v>
      </c>
      <c r="T47" s="145"/>
      <c r="U47" s="43" t="s">
        <v>20</v>
      </c>
      <c r="V47" s="67">
        <f t="shared" si="26"/>
        <v>1</v>
      </c>
      <c r="W47" s="61" t="s">
        <v>33</v>
      </c>
      <c r="X47" s="68">
        <f t="shared" si="27"/>
        <v>1</v>
      </c>
      <c r="Y47" s="43" t="s">
        <v>20</v>
      </c>
      <c r="Z47" s="140">
        <v>1</v>
      </c>
      <c r="AA47" s="98" t="s">
        <v>21</v>
      </c>
      <c r="AB47" s="95">
        <f t="shared" si="28"/>
        <v>0</v>
      </c>
      <c r="AC47" s="206">
        <f t="shared" ref="AC47" si="33">SUM(AB47:AB49)</f>
        <v>0</v>
      </c>
      <c r="AD47" s="209">
        <f>ROUNDUP(B47*C38,2)</f>
        <v>0</v>
      </c>
      <c r="AE47" s="202" t="str">
        <f t="shared" ref="AE47" si="34">IF(AC47&gt;=AD47,"OK","NG")</f>
        <v>OK</v>
      </c>
      <c r="AG47" s="170"/>
      <c r="AH47" s="171"/>
      <c r="AI47" s="171"/>
      <c r="AJ47" s="171"/>
      <c r="AK47" s="171"/>
      <c r="AL47" s="172"/>
    </row>
    <row r="48" spans="1:44" s="8" customFormat="1" ht="14.25" customHeight="1" x14ac:dyDescent="0.4">
      <c r="A48" s="302"/>
      <c r="B48" s="290"/>
      <c r="C48" s="294"/>
      <c r="D48" s="295"/>
      <c r="E48" s="264"/>
      <c r="F48" s="265"/>
      <c r="G48" s="180"/>
      <c r="H48" s="181"/>
      <c r="I48" s="181"/>
      <c r="J48" s="181"/>
      <c r="K48" s="181"/>
      <c r="L48" s="220"/>
      <c r="M48" s="232">
        <v>1</v>
      </c>
      <c r="N48" s="233"/>
      <c r="O48" s="61" t="s">
        <v>33</v>
      </c>
      <c r="P48" s="108">
        <v>1</v>
      </c>
      <c r="Q48" s="102"/>
      <c r="R48" s="135"/>
      <c r="S48" s="30" t="s">
        <v>20</v>
      </c>
      <c r="T48" s="135"/>
      <c r="U48" s="30" t="s">
        <v>20</v>
      </c>
      <c r="V48" s="78">
        <f t="shared" si="26"/>
        <v>1</v>
      </c>
      <c r="W48" s="75" t="s">
        <v>33</v>
      </c>
      <c r="X48" s="79">
        <f t="shared" si="27"/>
        <v>1</v>
      </c>
      <c r="Y48" s="30" t="s">
        <v>20</v>
      </c>
      <c r="Z48" s="138">
        <v>1</v>
      </c>
      <c r="AA48" s="33" t="s">
        <v>21</v>
      </c>
      <c r="AB48" s="34">
        <f t="shared" si="28"/>
        <v>0</v>
      </c>
      <c r="AC48" s="207"/>
      <c r="AD48" s="210"/>
      <c r="AE48" s="203"/>
      <c r="AG48" s="173"/>
      <c r="AH48" s="174"/>
      <c r="AI48" s="174"/>
      <c r="AJ48" s="174"/>
      <c r="AK48" s="174"/>
      <c r="AL48" s="175"/>
    </row>
    <row r="49" spans="1:38" s="8" customFormat="1" ht="14.25" customHeight="1" x14ac:dyDescent="0.4">
      <c r="A49" s="302"/>
      <c r="B49" s="290"/>
      <c r="C49" s="294"/>
      <c r="D49" s="295"/>
      <c r="E49" s="260"/>
      <c r="F49" s="261"/>
      <c r="G49" s="212"/>
      <c r="H49" s="213"/>
      <c r="I49" s="213"/>
      <c r="J49" s="213"/>
      <c r="K49" s="213"/>
      <c r="L49" s="214"/>
      <c r="M49" s="221">
        <v>1</v>
      </c>
      <c r="N49" s="222"/>
      <c r="O49" s="85" t="s">
        <v>33</v>
      </c>
      <c r="P49" s="86">
        <v>1</v>
      </c>
      <c r="Q49" s="104"/>
      <c r="R49" s="145"/>
      <c r="S49" s="32" t="s">
        <v>20</v>
      </c>
      <c r="T49" s="145"/>
      <c r="U49" s="32" t="s">
        <v>20</v>
      </c>
      <c r="V49" s="67">
        <f t="shared" si="26"/>
        <v>1</v>
      </c>
      <c r="W49" s="61" t="s">
        <v>33</v>
      </c>
      <c r="X49" s="68">
        <f t="shared" si="27"/>
        <v>1</v>
      </c>
      <c r="Y49" s="32" t="s">
        <v>20</v>
      </c>
      <c r="Z49" s="140">
        <v>1</v>
      </c>
      <c r="AA49" s="8" t="s">
        <v>21</v>
      </c>
      <c r="AB49" s="91">
        <f t="shared" si="28"/>
        <v>0</v>
      </c>
      <c r="AC49" s="208"/>
      <c r="AD49" s="211"/>
      <c r="AE49" s="204"/>
      <c r="AG49" s="161" t="s">
        <v>52</v>
      </c>
      <c r="AH49" s="162"/>
      <c r="AI49" s="162"/>
      <c r="AJ49" s="162"/>
      <c r="AK49" s="162"/>
      <c r="AL49" s="163"/>
    </row>
    <row r="50" spans="1:38" ht="14.25" customHeight="1" x14ac:dyDescent="0.4">
      <c r="A50" s="289" t="s">
        <v>60</v>
      </c>
      <c r="B50" s="291"/>
      <c r="C50" s="294"/>
      <c r="D50" s="295"/>
      <c r="E50" s="266"/>
      <c r="F50" s="267"/>
      <c r="G50" s="217"/>
      <c r="H50" s="218"/>
      <c r="I50" s="218"/>
      <c r="J50" s="218"/>
      <c r="K50" s="218"/>
      <c r="L50" s="219"/>
      <c r="M50" s="234">
        <v>1</v>
      </c>
      <c r="N50" s="235"/>
      <c r="O50" s="61" t="s">
        <v>33</v>
      </c>
      <c r="P50" s="109">
        <v>1</v>
      </c>
      <c r="Q50" s="101"/>
      <c r="R50" s="152"/>
      <c r="S50" s="17" t="s">
        <v>20</v>
      </c>
      <c r="T50" s="147"/>
      <c r="U50" s="17" t="s">
        <v>20</v>
      </c>
      <c r="V50" s="92">
        <f t="shared" si="26"/>
        <v>1</v>
      </c>
      <c r="W50" s="5" t="s">
        <v>33</v>
      </c>
      <c r="X50" s="93">
        <f t="shared" si="27"/>
        <v>1</v>
      </c>
      <c r="Y50" s="17" t="s">
        <v>20</v>
      </c>
      <c r="Z50" s="142">
        <v>1</v>
      </c>
      <c r="AA50" s="94" t="s">
        <v>21</v>
      </c>
      <c r="AB50" s="95">
        <f t="shared" si="28"/>
        <v>0</v>
      </c>
      <c r="AC50" s="206">
        <f t="shared" ref="AC50" si="35">SUM(AB50:AB52)</f>
        <v>0</v>
      </c>
      <c r="AD50" s="209">
        <f>ROUNDUP(B50*C38,2)</f>
        <v>0</v>
      </c>
      <c r="AE50" s="202" t="str">
        <f t="shared" ref="AE50" si="36">IF(AC50&gt;=AD50,"OK","NG")</f>
        <v>OK</v>
      </c>
      <c r="AG50" s="164"/>
      <c r="AH50" s="165"/>
      <c r="AI50" s="165"/>
      <c r="AJ50" s="165"/>
      <c r="AK50" s="165"/>
      <c r="AL50" s="166"/>
    </row>
    <row r="51" spans="1:38" ht="14.25" customHeight="1" x14ac:dyDescent="0.4">
      <c r="A51" s="289"/>
      <c r="B51" s="291"/>
      <c r="C51" s="294"/>
      <c r="D51" s="295"/>
      <c r="E51" s="264"/>
      <c r="F51" s="265"/>
      <c r="G51" s="180"/>
      <c r="H51" s="181"/>
      <c r="I51" s="181"/>
      <c r="J51" s="181"/>
      <c r="K51" s="181"/>
      <c r="L51" s="220"/>
      <c r="M51" s="236">
        <v>1</v>
      </c>
      <c r="N51" s="237"/>
      <c r="O51" s="99" t="s">
        <v>33</v>
      </c>
      <c r="P51" s="76">
        <v>1</v>
      </c>
      <c r="Q51" s="102"/>
      <c r="R51" s="132"/>
      <c r="S51" s="30" t="s">
        <v>20</v>
      </c>
      <c r="T51" s="148"/>
      <c r="U51" s="30" t="s">
        <v>20</v>
      </c>
      <c r="V51" s="78">
        <f t="shared" si="26"/>
        <v>1</v>
      </c>
      <c r="W51" s="75" t="s">
        <v>33</v>
      </c>
      <c r="X51" s="79">
        <f t="shared" si="27"/>
        <v>1</v>
      </c>
      <c r="Y51" s="30" t="s">
        <v>20</v>
      </c>
      <c r="Z51" s="143">
        <v>1</v>
      </c>
      <c r="AA51" s="80" t="s">
        <v>21</v>
      </c>
      <c r="AB51" s="34">
        <f t="shared" si="28"/>
        <v>0</v>
      </c>
      <c r="AC51" s="207"/>
      <c r="AD51" s="210"/>
      <c r="AE51" s="203"/>
      <c r="AG51" s="157" t="s">
        <v>51</v>
      </c>
      <c r="AH51" s="158"/>
      <c r="AI51" s="196" t="s">
        <v>64</v>
      </c>
      <c r="AJ51" s="197"/>
      <c r="AK51" s="197"/>
      <c r="AL51" s="198"/>
    </row>
    <row r="52" spans="1:38" ht="14.25" customHeight="1" x14ac:dyDescent="0.4">
      <c r="A52" s="289"/>
      <c r="B52" s="291"/>
      <c r="C52" s="296"/>
      <c r="D52" s="297"/>
      <c r="E52" s="260"/>
      <c r="F52" s="261"/>
      <c r="G52" s="212"/>
      <c r="H52" s="213"/>
      <c r="I52" s="213"/>
      <c r="J52" s="213"/>
      <c r="K52" s="213"/>
      <c r="L52" s="214"/>
      <c r="M52" s="221">
        <v>1</v>
      </c>
      <c r="N52" s="222"/>
      <c r="O52" s="85" t="s">
        <v>33</v>
      </c>
      <c r="P52" s="39">
        <v>1</v>
      </c>
      <c r="Q52" s="104"/>
      <c r="R52" s="133"/>
      <c r="S52" s="10" t="s">
        <v>20</v>
      </c>
      <c r="T52" s="149"/>
      <c r="U52" s="10" t="s">
        <v>20</v>
      </c>
      <c r="V52" s="88">
        <f t="shared" si="26"/>
        <v>1</v>
      </c>
      <c r="W52" s="11" t="s">
        <v>33</v>
      </c>
      <c r="X52" s="89">
        <f t="shared" si="27"/>
        <v>1</v>
      </c>
      <c r="Y52" s="10" t="s">
        <v>20</v>
      </c>
      <c r="Z52" s="144">
        <v>1</v>
      </c>
      <c r="AA52" s="90" t="s">
        <v>21</v>
      </c>
      <c r="AB52" s="46">
        <f t="shared" si="28"/>
        <v>0</v>
      </c>
      <c r="AC52" s="208"/>
      <c r="AD52" s="211"/>
      <c r="AE52" s="204"/>
      <c r="AG52" s="159"/>
      <c r="AH52" s="160"/>
      <c r="AI52" s="199"/>
      <c r="AJ52" s="200"/>
      <c r="AK52" s="200"/>
      <c r="AL52" s="201"/>
    </row>
    <row r="53" spans="1:38" ht="18.75" customHeight="1" x14ac:dyDescent="0.4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301" t="s">
        <v>42</v>
      </c>
      <c r="U53" s="301"/>
      <c r="V53" s="301"/>
      <c r="W53" s="301"/>
      <c r="X53" s="301"/>
      <c r="Y53" s="301"/>
      <c r="Z53" s="301"/>
      <c r="AA53" s="301"/>
      <c r="AB53" s="301"/>
      <c r="AC53" s="307" t="s">
        <v>66</v>
      </c>
      <c r="AD53" s="308"/>
      <c r="AE53" s="308"/>
      <c r="AF53" s="308"/>
      <c r="AG53" s="308"/>
      <c r="AH53" s="308"/>
      <c r="AI53" s="308"/>
      <c r="AJ53" s="308"/>
      <c r="AK53" s="308"/>
      <c r="AL53" s="308"/>
    </row>
    <row r="54" spans="1:38" ht="18.75" customHeight="1" x14ac:dyDescent="0.4"/>
  </sheetData>
  <sheetProtection algorithmName="SHA-512" hashValue="UAl/nb32Z67CF805Chq5qPTAjoz2gKcTbEKqjvrVNiNuQ1rXXtn7NKIc+A31AOCdQOLpl7mhETCzCuYgHx753Q==" saltValue="up4JqnYWuvoYR8eKnfwwvA==" spinCount="100000" sheet="1" objects="1" scenarios="1"/>
  <mergeCells count="314">
    <mergeCell ref="T53:AB53"/>
    <mergeCell ref="AC53:AL53"/>
    <mergeCell ref="AG1:AL1"/>
    <mergeCell ref="A1:AE1"/>
    <mergeCell ref="A19:AE19"/>
    <mergeCell ref="A36:Y36"/>
    <mergeCell ref="A53:S53"/>
    <mergeCell ref="A38:A40"/>
    <mergeCell ref="A41:A43"/>
    <mergeCell ref="A44:A46"/>
    <mergeCell ref="A47:A49"/>
    <mergeCell ref="A24:A26"/>
    <mergeCell ref="A27:A29"/>
    <mergeCell ref="A30:A32"/>
    <mergeCell ref="A33:A35"/>
    <mergeCell ref="A4:A6"/>
    <mergeCell ref="A7:A9"/>
    <mergeCell ref="A10:A12"/>
    <mergeCell ref="A13:A15"/>
    <mergeCell ref="A16:A18"/>
    <mergeCell ref="C10:C12"/>
    <mergeCell ref="B38:B40"/>
    <mergeCell ref="B41:B43"/>
    <mergeCell ref="B44:B46"/>
    <mergeCell ref="E49:F49"/>
    <mergeCell ref="E50:F50"/>
    <mergeCell ref="E51:F51"/>
    <mergeCell ref="E37:F37"/>
    <mergeCell ref="C37:D37"/>
    <mergeCell ref="E52:F52"/>
    <mergeCell ref="E48:F48"/>
    <mergeCell ref="A50:A52"/>
    <mergeCell ref="A21:A23"/>
    <mergeCell ref="E44:F44"/>
    <mergeCell ref="E45:F45"/>
    <mergeCell ref="E46:F46"/>
    <mergeCell ref="E47:F47"/>
    <mergeCell ref="B47:B49"/>
    <mergeCell ref="B50:B52"/>
    <mergeCell ref="B21:B23"/>
    <mergeCell ref="B24:B26"/>
    <mergeCell ref="B27:B29"/>
    <mergeCell ref="B30:B32"/>
    <mergeCell ref="B33:B35"/>
    <mergeCell ref="C21:D35"/>
    <mergeCell ref="C38:D52"/>
    <mergeCell ref="C20:D20"/>
    <mergeCell ref="E33:F33"/>
    <mergeCell ref="E34:F34"/>
    <mergeCell ref="E23:F23"/>
    <mergeCell ref="E24:F24"/>
    <mergeCell ref="E25:F25"/>
    <mergeCell ref="E26:F26"/>
    <mergeCell ref="E27:F27"/>
    <mergeCell ref="E28:F28"/>
    <mergeCell ref="E20:F20"/>
    <mergeCell ref="E29:F29"/>
    <mergeCell ref="E30:F30"/>
    <mergeCell ref="E31:F31"/>
    <mergeCell ref="E32:F32"/>
    <mergeCell ref="C13:C15"/>
    <mergeCell ref="C16:C18"/>
    <mergeCell ref="E8:F8"/>
    <mergeCell ref="G8:H8"/>
    <mergeCell ref="E5:F5"/>
    <mergeCell ref="G5:H5"/>
    <mergeCell ref="E6:F6"/>
    <mergeCell ref="C2:D3"/>
    <mergeCell ref="B2:B3"/>
    <mergeCell ref="G13:H13"/>
    <mergeCell ref="E2:F3"/>
    <mergeCell ref="G3:H3"/>
    <mergeCell ref="G6:H6"/>
    <mergeCell ref="E18:F18"/>
    <mergeCell ref="G18:H18"/>
    <mergeCell ref="E4:F4"/>
    <mergeCell ref="G4:H4"/>
    <mergeCell ref="D4:D6"/>
    <mergeCell ref="D7:D9"/>
    <mergeCell ref="D10:D12"/>
    <mergeCell ref="D13:D15"/>
    <mergeCell ref="D16:D18"/>
    <mergeCell ref="C4:C6"/>
    <mergeCell ref="C7:C9"/>
    <mergeCell ref="A2:A3"/>
    <mergeCell ref="N2:O2"/>
    <mergeCell ref="G2:J2"/>
    <mergeCell ref="E17:F17"/>
    <mergeCell ref="G17:H17"/>
    <mergeCell ref="I17:J17"/>
    <mergeCell ref="E11:F11"/>
    <mergeCell ref="I3:J3"/>
    <mergeCell ref="I8:J8"/>
    <mergeCell ref="I4:J4"/>
    <mergeCell ref="I5:J5"/>
    <mergeCell ref="B4:B6"/>
    <mergeCell ref="B7:B9"/>
    <mergeCell ref="B10:B12"/>
    <mergeCell ref="B13:B15"/>
    <mergeCell ref="B16:B18"/>
    <mergeCell ref="I18:J18"/>
    <mergeCell ref="E15:F15"/>
    <mergeCell ref="G15:H15"/>
    <mergeCell ref="I15:J15"/>
    <mergeCell ref="E16:F16"/>
    <mergeCell ref="G16:H16"/>
    <mergeCell ref="I16:J16"/>
    <mergeCell ref="E13:F13"/>
    <mergeCell ref="I13:J13"/>
    <mergeCell ref="E14:F14"/>
    <mergeCell ref="G14:H14"/>
    <mergeCell ref="I14:J14"/>
    <mergeCell ref="V6:X6"/>
    <mergeCell ref="V7:X7"/>
    <mergeCell ref="V8:X8"/>
    <mergeCell ref="V9:X9"/>
    <mergeCell ref="AC16:AC18"/>
    <mergeCell ref="G11:H11"/>
    <mergeCell ref="I11:J11"/>
    <mergeCell ref="E12:F12"/>
    <mergeCell ref="G12:H12"/>
    <mergeCell ref="I12:J12"/>
    <mergeCell ref="E9:F9"/>
    <mergeCell ref="G9:H9"/>
    <mergeCell ref="I9:J9"/>
    <mergeCell ref="E10:F10"/>
    <mergeCell ref="G10:H10"/>
    <mergeCell ref="I10:J10"/>
    <mergeCell ref="E7:F7"/>
    <mergeCell ref="G7:H7"/>
    <mergeCell ref="I7:J7"/>
    <mergeCell ref="I6:J6"/>
    <mergeCell ref="AD4:AD6"/>
    <mergeCell ref="AD7:AD9"/>
    <mergeCell ref="AD10:AD12"/>
    <mergeCell ref="AD13:AD15"/>
    <mergeCell ref="AD16:AD18"/>
    <mergeCell ref="AC4:AC6"/>
    <mergeCell ref="AC7:AC9"/>
    <mergeCell ref="AC10:AC12"/>
    <mergeCell ref="AC13:AC15"/>
    <mergeCell ref="Y2:Y3"/>
    <mergeCell ref="AA2:AA3"/>
    <mergeCell ref="E21:F21"/>
    <mergeCell ref="E22:F22"/>
    <mergeCell ref="V4:X4"/>
    <mergeCell ref="V5:X5"/>
    <mergeCell ref="AE4:AE6"/>
    <mergeCell ref="AE7:AE9"/>
    <mergeCell ref="AE10:AE12"/>
    <mergeCell ref="AE13:AE15"/>
    <mergeCell ref="AE16:AE18"/>
    <mergeCell ref="AB2:AC3"/>
    <mergeCell ref="R2:R3"/>
    <mergeCell ref="T2:T3"/>
    <mergeCell ref="Z2:Z3"/>
    <mergeCell ref="K2:L2"/>
    <mergeCell ref="K3:M3"/>
    <mergeCell ref="N3:P3"/>
    <mergeCell ref="N6:P6"/>
    <mergeCell ref="N7:P7"/>
    <mergeCell ref="N8:P8"/>
    <mergeCell ref="N9:P9"/>
    <mergeCell ref="N16:P16"/>
    <mergeCell ref="N17:P17"/>
    <mergeCell ref="G33:L33"/>
    <mergeCell ref="G34:L34"/>
    <mergeCell ref="G35:L35"/>
    <mergeCell ref="G38:L38"/>
    <mergeCell ref="G39:L39"/>
    <mergeCell ref="G30:L30"/>
    <mergeCell ref="G31:L31"/>
    <mergeCell ref="G32:L32"/>
    <mergeCell ref="E43:F43"/>
    <mergeCell ref="E35:F35"/>
    <mergeCell ref="E38:F38"/>
    <mergeCell ref="E39:F39"/>
    <mergeCell ref="E40:F40"/>
    <mergeCell ref="E41:F41"/>
    <mergeCell ref="E42:F42"/>
    <mergeCell ref="V16:X16"/>
    <mergeCell ref="V17:X17"/>
    <mergeCell ref="V18:X18"/>
    <mergeCell ref="V2:X3"/>
    <mergeCell ref="V20:X20"/>
    <mergeCell ref="M21:N21"/>
    <mergeCell ref="V10:X10"/>
    <mergeCell ref="V11:X11"/>
    <mergeCell ref="V12:X12"/>
    <mergeCell ref="V13:X13"/>
    <mergeCell ref="V14:X14"/>
    <mergeCell ref="V15:X15"/>
    <mergeCell ref="U2:U3"/>
    <mergeCell ref="M20:P20"/>
    <mergeCell ref="S2:S3"/>
    <mergeCell ref="N18:P18"/>
    <mergeCell ref="N10:P10"/>
    <mergeCell ref="N11:P11"/>
    <mergeCell ref="N12:P12"/>
    <mergeCell ref="N13:P13"/>
    <mergeCell ref="N14:P14"/>
    <mergeCell ref="N15:P15"/>
    <mergeCell ref="N4:P4"/>
    <mergeCell ref="N5:P5"/>
    <mergeCell ref="G20:L20"/>
    <mergeCell ref="M34:N34"/>
    <mergeCell ref="M35:N35"/>
    <mergeCell ref="G21:L21"/>
    <mergeCell ref="G22:L22"/>
    <mergeCell ref="G23:L23"/>
    <mergeCell ref="G24:L24"/>
    <mergeCell ref="G25:L25"/>
    <mergeCell ref="G26:L26"/>
    <mergeCell ref="G27:L27"/>
    <mergeCell ref="G28:L28"/>
    <mergeCell ref="M28:N28"/>
    <mergeCell ref="M29:N29"/>
    <mergeCell ref="M30:N30"/>
    <mergeCell ref="M31:N31"/>
    <mergeCell ref="M32:N32"/>
    <mergeCell ref="M33:N33"/>
    <mergeCell ref="M22:N22"/>
    <mergeCell ref="M23:N23"/>
    <mergeCell ref="M24:N24"/>
    <mergeCell ref="M25:N25"/>
    <mergeCell ref="M26:N26"/>
    <mergeCell ref="M27:N27"/>
    <mergeCell ref="G29:L29"/>
    <mergeCell ref="AD38:AD40"/>
    <mergeCell ref="M47:N47"/>
    <mergeCell ref="M48:N48"/>
    <mergeCell ref="M49:N49"/>
    <mergeCell ref="M50:N50"/>
    <mergeCell ref="M51:N51"/>
    <mergeCell ref="V37:X37"/>
    <mergeCell ref="M38:N38"/>
    <mergeCell ref="M39:N39"/>
    <mergeCell ref="M40:N40"/>
    <mergeCell ref="M41:N41"/>
    <mergeCell ref="M42:N42"/>
    <mergeCell ref="M43:N43"/>
    <mergeCell ref="M44:N44"/>
    <mergeCell ref="M45:N45"/>
    <mergeCell ref="M37:P37"/>
    <mergeCell ref="G52:L52"/>
    <mergeCell ref="AB20:AC20"/>
    <mergeCell ref="AB37:AC37"/>
    <mergeCell ref="AC21:AC23"/>
    <mergeCell ref="AD21:AD23"/>
    <mergeCell ref="AC24:AC26"/>
    <mergeCell ref="AD24:AD26"/>
    <mergeCell ref="AC27:AC29"/>
    <mergeCell ref="AD27:AD29"/>
    <mergeCell ref="G46:L46"/>
    <mergeCell ref="G47:L47"/>
    <mergeCell ref="G48:L48"/>
    <mergeCell ref="G49:L49"/>
    <mergeCell ref="G50:L50"/>
    <mergeCell ref="G51:L51"/>
    <mergeCell ref="M52:N52"/>
    <mergeCell ref="G37:L37"/>
    <mergeCell ref="G40:L40"/>
    <mergeCell ref="G41:L41"/>
    <mergeCell ref="G42:L42"/>
    <mergeCell ref="G43:L43"/>
    <mergeCell ref="G44:L44"/>
    <mergeCell ref="G45:L45"/>
    <mergeCell ref="M46:N46"/>
    <mergeCell ref="AE47:AE49"/>
    <mergeCell ref="AE50:AE52"/>
    <mergeCell ref="AA36:AE36"/>
    <mergeCell ref="AC50:AC52"/>
    <mergeCell ref="AD50:AD52"/>
    <mergeCell ref="AE21:AE23"/>
    <mergeCell ref="AE24:AE26"/>
    <mergeCell ref="AE27:AE29"/>
    <mergeCell ref="AE30:AE32"/>
    <mergeCell ref="AE33:AE35"/>
    <mergeCell ref="AE38:AE40"/>
    <mergeCell ref="AE41:AE43"/>
    <mergeCell ref="AE44:AE46"/>
    <mergeCell ref="AC41:AC43"/>
    <mergeCell ref="AD41:AD43"/>
    <mergeCell ref="AC44:AC46"/>
    <mergeCell ref="AD44:AD46"/>
    <mergeCell ref="AC47:AC49"/>
    <mergeCell ref="AD47:AD49"/>
    <mergeCell ref="AC30:AC32"/>
    <mergeCell ref="AD30:AD32"/>
    <mergeCell ref="AC33:AC35"/>
    <mergeCell ref="AD33:AD35"/>
    <mergeCell ref="AC38:AC40"/>
    <mergeCell ref="AG2:AL2"/>
    <mergeCell ref="AG51:AH52"/>
    <mergeCell ref="AG49:AL50"/>
    <mergeCell ref="AG46:AL48"/>
    <mergeCell ref="AJ19:AL19"/>
    <mergeCell ref="AG19:AI19"/>
    <mergeCell ref="AG20:AI20"/>
    <mergeCell ref="AJ22:AK22"/>
    <mergeCell ref="AJ24:AK24"/>
    <mergeCell ref="AJ26:AK26"/>
    <mergeCell ref="AJ28:AK28"/>
    <mergeCell ref="AJ30:AK30"/>
    <mergeCell ref="AG31:AL31"/>
    <mergeCell ref="AG3:AL3"/>
    <mergeCell ref="AG4:AL6"/>
    <mergeCell ref="AG7:AL9"/>
    <mergeCell ref="AG10:AL12"/>
    <mergeCell ref="AG13:AL15"/>
    <mergeCell ref="AG16:AL18"/>
    <mergeCell ref="AG32:AL35"/>
    <mergeCell ref="AG36:AL45"/>
    <mergeCell ref="AI51:AL52"/>
  </mergeCells>
  <phoneticPr fontId="1"/>
  <dataValidations count="10">
    <dataValidation type="list" allowBlank="1" showInputMessage="1" showErrorMessage="1" sqref="N3 M2" xr:uid="{F14837D1-313A-4FFF-94FB-B81FB11A9A98}">
      <formula1>"6,8,10"</formula1>
    </dataValidation>
    <dataValidation type="list" allowBlank="1" showInputMessage="1" showErrorMessage="1" sqref="D4:D18" xr:uid="{09CE6EA8-CD21-46D9-89FD-FF4059C55E38}">
      <formula1>"5,7,10,20"</formula1>
    </dataValidation>
    <dataValidation type="list" allowBlank="1" showInputMessage="1" showErrorMessage="1" sqref="P2" xr:uid="{AA491CA7-7030-40E2-A662-DC42831A9BCF}">
      <formula1>"1.4,1.0"</formula1>
    </dataValidation>
    <dataValidation type="list" allowBlank="1" showInputMessage="1" showErrorMessage="1" sqref="L4:L18" xr:uid="{919A75AA-0E8A-4643-A551-DAA68DCE7308}">
      <formula1>"1,3,0.7"</formula1>
    </dataValidation>
    <dataValidation type="list" allowBlank="1" showInputMessage="1" sqref="P38:P52 P21:P35" xr:uid="{D1CB8C4F-6A3D-42FC-A22C-F82F521D7858}">
      <formula1>"1,2,3,4,45"</formula1>
    </dataValidation>
    <dataValidation type="list" allowBlank="1" showInputMessage="1" sqref="M21:N35 M38:N52" xr:uid="{30BDDB31-B746-48A9-8893-D35E373526A9}">
      <formula1>"1,2,15,20,25,30"</formula1>
    </dataValidation>
    <dataValidation type="list" allowBlank="1" showInputMessage="1" showErrorMessage="1" sqref="Z36" xr:uid="{228DA1BD-8954-4E0E-AAD8-0BE11B5371DC}">
      <formula1>"□,■"</formula1>
    </dataValidation>
    <dataValidation type="list" allowBlank="1" showInputMessage="1" showErrorMessage="1" sqref="AJ19:AL19" xr:uid="{697C3E1F-8E6F-4221-8B19-6AA858EFCA75}">
      <formula1>"特殊建築物,その他の建築物"</formula1>
    </dataValidation>
    <dataValidation type="list" allowBlank="1" showInputMessage="1" showErrorMessage="1" sqref="AK20" xr:uid="{9F129E30-E809-49D9-ADA6-77E2280EA652}">
      <formula1>"1,2"</formula1>
    </dataValidation>
    <dataValidation type="list" allowBlank="1" showInputMessage="1" sqref="AK21 AK25 AK23 AK27 AK29" xr:uid="{5AD16CD1-3842-4F3F-B3BF-4385EBB434AE}">
      <formula1>"1,3,10"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採光.換気.排煙</vt:lpstr>
      <vt:lpstr>採光.換気.排煙!Print_Area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naokazu iwasa</dc:creator>
  <cp:lastModifiedBy>PC-33</cp:lastModifiedBy>
  <cp:lastPrinted>2025-01-27T02:52:43Z</cp:lastPrinted>
  <dcterms:created xsi:type="dcterms:W3CDTF">2024-03-23T06:15:32Z</dcterms:created>
  <dcterms:modified xsi:type="dcterms:W3CDTF">2025-01-27T02:54:41Z</dcterms:modified>
</cp:coreProperties>
</file>