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PC-33\Desktop\"/>
    </mc:Choice>
  </mc:AlternateContent>
  <xr:revisionPtr revIDLastSave="0" documentId="13_ncr:1_{947BC44D-2888-4277-8E93-BF67C8E106EC}" xr6:coauthVersionLast="47" xr6:coauthVersionMax="47" xr10:uidLastSave="{00000000-0000-0000-0000-000000000000}"/>
  <workbookProtection workbookPassword="B1A2" lockStructure="1"/>
  <bookViews>
    <workbookView xWindow="0" yWindow="1065" windowWidth="29040" windowHeight="14535" xr2:uid="{00000000-000D-0000-FFFF-FFFF00000000}"/>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行政集計シート※記入不要です!$A$2:$FB$65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U9" i="9" l="1"/>
  <c r="EU10" i="9"/>
  <c r="EU11" i="9"/>
  <c r="EU12" i="9"/>
  <c r="EU13" i="9"/>
  <c r="EU14" i="9"/>
  <c r="EU15" i="9"/>
  <c r="EU16" i="9"/>
  <c r="EU17" i="9"/>
  <c r="EU18" i="9"/>
  <c r="EU19" i="9"/>
  <c r="EU20" i="9"/>
  <c r="EU21" i="9"/>
  <c r="EU22" i="9"/>
  <c r="EU23" i="9"/>
  <c r="EU24" i="9"/>
  <c r="EU25" i="9"/>
  <c r="EU26" i="9"/>
  <c r="EU27" i="9"/>
  <c r="EU28" i="9"/>
  <c r="EU29" i="9"/>
  <c r="EU30" i="9"/>
  <c r="EU31" i="9"/>
  <c r="EU32" i="9"/>
  <c r="EU33" i="9"/>
  <c r="EU34" i="9"/>
  <c r="EU35" i="9"/>
  <c r="EU36" i="9"/>
  <c r="EU37" i="9"/>
  <c r="EU38" i="9"/>
  <c r="EU39" i="9"/>
  <c r="EU40" i="9"/>
  <c r="EU41" i="9"/>
  <c r="EU42" i="9"/>
  <c r="EU43" i="9"/>
  <c r="EU44" i="9"/>
  <c r="EU45" i="9"/>
  <c r="EU46" i="9"/>
  <c r="EU47" i="9"/>
  <c r="EU48" i="9"/>
  <c r="EU49" i="9"/>
  <c r="EU50" i="9"/>
  <c r="EU51" i="9"/>
  <c r="EU52" i="9"/>
  <c r="EU53" i="9"/>
  <c r="EU54" i="9"/>
  <c r="EU55" i="9"/>
  <c r="EU56" i="9"/>
  <c r="EU57" i="9"/>
  <c r="EU58" i="9"/>
  <c r="EU59" i="9"/>
  <c r="EU60" i="9"/>
  <c r="EU61" i="9"/>
  <c r="EU62" i="9"/>
  <c r="EU63" i="9"/>
  <c r="EU64" i="9"/>
  <c r="EU65" i="9"/>
  <c r="EU7" i="9"/>
  <c r="EU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H52" i="16" s="1"/>
  <c r="H52" i="17" s="1"/>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H38" i="16" s="1"/>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AN42" i="17" s="1"/>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H44" i="16"/>
  <c r="AH48" i="16"/>
  <c r="AH49" i="16" s="1"/>
  <c r="AL49" i="17"/>
  <c r="AN49" i="17"/>
  <c r="AM48" i="17"/>
  <c r="AN48" i="17"/>
  <c r="AN52" i="17"/>
  <c r="AL52" i="17"/>
  <c r="AM52" i="17"/>
  <c r="AH51" i="16"/>
  <c r="AM50" i="17"/>
  <c r="AM56" i="17"/>
  <c r="AN56" i="17"/>
  <c r="AH56" i="16"/>
  <c r="AN61" i="17"/>
  <c r="AM60" i="17"/>
  <c r="AN60" i="17"/>
  <c r="AH60" i="16"/>
  <c r="AH61" i="16" s="1"/>
  <c r="AN58" i="17"/>
  <c r="AL63" i="17"/>
  <c r="AM63" i="17"/>
  <c r="AN63" i="17"/>
  <c r="AM64" i="17"/>
  <c r="AN64" i="17"/>
  <c r="AL64" i="17"/>
  <c r="AM65" i="17"/>
  <c r="AN65" i="17"/>
  <c r="AL65" i="17"/>
  <c r="AK63" i="16"/>
  <c r="AK64" i="16" s="1"/>
  <c r="AK65" i="16" s="1"/>
  <c r="AJ59" i="16"/>
  <c r="AJ60" i="16" s="1"/>
  <c r="AJ61" i="16" s="1"/>
  <c r="AH63" i="16"/>
  <c r="AG63" i="16"/>
  <c r="AG64" i="16" s="1"/>
  <c r="AG65" i="16" s="1"/>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AM58" i="17" l="1"/>
  <c r="AL42" i="17"/>
  <c r="AM46" i="17"/>
  <c r="AM42" i="17"/>
  <c r="I64" i="16"/>
  <c r="I64" i="17" s="1"/>
  <c r="AN54" i="17"/>
  <c r="H62" i="17"/>
  <c r="AL62" i="17" s="1"/>
  <c r="I65" i="16"/>
  <c r="I65" i="17" s="1"/>
  <c r="I62" i="16"/>
  <c r="I62" i="17" s="1"/>
  <c r="J63" i="16"/>
  <c r="L63" i="16" s="1"/>
  <c r="J65" i="16"/>
  <c r="J65" i="17" s="1"/>
  <c r="J64" i="16"/>
  <c r="J64" i="17" s="1"/>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AH64" i="16"/>
  <c r="L62" i="16"/>
  <c r="K61" i="16"/>
  <c r="L58" i="16"/>
  <c r="L58" i="17" s="1"/>
  <c r="AJ58" i="17" s="1"/>
  <c r="K60" i="16"/>
  <c r="K51" i="16"/>
  <c r="K55" i="16"/>
  <c r="K56" i="16"/>
  <c r="L54" i="16"/>
  <c r="L54" i="17" s="1"/>
  <c r="U54" i="17" s="1"/>
  <c r="K64" i="16"/>
  <c r="K42" i="16"/>
  <c r="L46" i="16"/>
  <c r="L46" i="17" s="1"/>
  <c r="AQ46" i="17" s="1"/>
  <c r="K48" i="16"/>
  <c r="K44" i="16"/>
  <c r="K43" i="16"/>
  <c r="K45" i="16"/>
  <c r="K41" i="16"/>
  <c r="S41" i="16" s="1"/>
  <c r="K65" i="16" l="1"/>
  <c r="AN62" i="17"/>
  <c r="L64" i="16"/>
  <c r="L64" i="17" s="1"/>
  <c r="AC64" i="17" s="1"/>
  <c r="AM62" i="17"/>
  <c r="L42" i="16"/>
  <c r="L42" i="17" s="1"/>
  <c r="Z42" i="17" s="1"/>
  <c r="J63" i="17"/>
  <c r="K63" i="16"/>
  <c r="K63" i="17" s="1"/>
  <c r="S63" i="17" s="1"/>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K57" i="17"/>
  <c r="S57" i="17" s="1"/>
  <c r="S52" i="16"/>
  <c r="V42" i="17"/>
  <c r="W64" i="17"/>
  <c r="S53" i="16"/>
  <c r="W42" i="17"/>
  <c r="S45" i="16"/>
  <c r="K45" i="17"/>
  <c r="S45" i="17" s="1"/>
  <c r="AJ42" i="17"/>
  <c r="T42" i="17"/>
  <c r="AQ42" i="17"/>
  <c r="S42" i="16"/>
  <c r="K42" i="17"/>
  <c r="S42" i="17" s="1"/>
  <c r="S49" i="16"/>
  <c r="AK42" i="17"/>
  <c r="AE42" i="17"/>
  <c r="Y42" i="17"/>
  <c r="S43" i="16"/>
  <c r="K43" i="17"/>
  <c r="S43" i="17" s="1"/>
  <c r="S44" i="16"/>
  <c r="K44" i="17"/>
  <c r="S44" i="17" s="1"/>
  <c r="AH42" i="17"/>
  <c r="AD42" i="17"/>
  <c r="AA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S50" i="16"/>
  <c r="K50" i="17"/>
  <c r="S50" i="17" s="1"/>
  <c r="S51" i="16"/>
  <c r="K51" i="17"/>
  <c r="S51" i="17" s="1"/>
  <c r="Z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3" i="16"/>
  <c r="S62" i="16"/>
  <c r="K62" i="17"/>
  <c r="S62" i="17" s="1"/>
  <c r="S65" i="16"/>
  <c r="K65" i="17"/>
  <c r="S65" i="17" s="1"/>
  <c r="L62" i="17"/>
  <c r="AH65" i="16"/>
  <c r="T64" i="17" l="1"/>
  <c r="AE64" i="17"/>
  <c r="V64" i="17"/>
  <c r="AH50" i="17"/>
  <c r="U50" i="17"/>
  <c r="AJ64" i="17"/>
  <c r="X64" i="17"/>
  <c r="AB64" i="17"/>
  <c r="AC50" i="17"/>
  <c r="AB50" i="17"/>
  <c r="AC42" i="17"/>
  <c r="AB42" i="17"/>
  <c r="AI42" i="17"/>
  <c r="AG64" i="17"/>
  <c r="U64" i="17"/>
  <c r="Y64" i="17"/>
  <c r="AA64" i="17"/>
  <c r="AI64" i="17"/>
  <c r="V50" i="17"/>
  <c r="AD50" i="17"/>
  <c r="Z64" i="17"/>
  <c r="AK64" i="17"/>
  <c r="AH64" i="17"/>
  <c r="AQ64" i="17"/>
  <c r="X50" i="17"/>
  <c r="T50" i="17"/>
  <c r="U42" i="17"/>
  <c r="R64" i="17"/>
  <c r="AD64" i="17"/>
  <c r="AG42" i="17"/>
  <c r="AK50" i="17"/>
  <c r="AJ63" i="17"/>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9" i="16" s="1"/>
  <c r="X54" i="16"/>
  <c r="X54" i="17" s="1"/>
  <c r="X46" i="16"/>
  <c r="X42" i="16"/>
  <c r="X50"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1" i="16" s="1"/>
  <c r="X32" i="16" s="1"/>
  <c r="X33" i="16" s="1"/>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D5" i="9"/>
  <c r="FC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P6" i="16" s="1"/>
  <c r="AP7" i="17" l="1"/>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E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F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l="1"/>
  <c r="P25" i="9"/>
  <c r="C6" i="9"/>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DL24" i="9" s="1"/>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DL65" i="9" s="1"/>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DL23" i="9" s="1"/>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DL54" i="9" s="1"/>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DL29" i="9" s="1"/>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DL60" i="9" s="1"/>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DL46" i="9" s="1"/>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DL52" i="9" s="1"/>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DL53" i="9" s="1"/>
  <c r="AA54" i="9"/>
  <c r="Y55" i="9"/>
  <c r="X56" i="9"/>
  <c r="V57" i="9"/>
  <c r="T58" i="9"/>
  <c r="V59" i="9"/>
  <c r="W60" i="9"/>
  <c r="AA61" i="9"/>
  <c r="P18" i="9"/>
  <c r="Y31" i="9"/>
  <c r="O35" i="9"/>
  <c r="J38" i="9"/>
  <c r="R40" i="9"/>
  <c r="Z41" i="9"/>
  <c r="X42" i="9"/>
  <c r="Y43" i="9"/>
  <c r="O46" i="9"/>
  <c r="AB48" i="9"/>
  <c r="L51" i="9"/>
  <c r="W54" i="9"/>
  <c r="P58" i="9"/>
  <c r="AC57" i="9"/>
  <c r="DL57" i="9" s="1"/>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DL25" i="9" l="1"/>
  <c r="DK59" i="9"/>
  <c r="DJ59" i="9"/>
  <c r="DK65" i="9"/>
  <c r="DJ65" i="9"/>
  <c r="DK35" i="9"/>
  <c r="DJ35" i="9"/>
  <c r="DK28" i="9"/>
  <c r="DJ28" i="9"/>
  <c r="DJ45" i="9"/>
  <c r="DK45" i="9"/>
  <c r="DK51" i="9"/>
  <c r="DJ51" i="9"/>
  <c r="DK7" i="9"/>
  <c r="DJ7" i="9"/>
  <c r="DK38" i="9"/>
  <c r="DJ38" i="9"/>
  <c r="DK30" i="9"/>
  <c r="DJ30" i="9"/>
  <c r="DJ64" i="9"/>
  <c r="DK64" i="9"/>
  <c r="DJ40" i="9"/>
  <c r="DK40" i="9"/>
  <c r="DK43" i="9"/>
  <c r="DJ43" i="9"/>
  <c r="DK22" i="9"/>
  <c r="DJ22" i="9"/>
  <c r="DK17" i="9"/>
  <c r="DJ17" i="9"/>
  <c r="DK50" i="9"/>
  <c r="DJ50" i="9"/>
  <c r="DK44" i="9"/>
  <c r="DJ44" i="9"/>
  <c r="DK25" i="9"/>
  <c r="DJ25" i="9"/>
  <c r="DK26" i="9"/>
  <c r="DJ26" i="9"/>
  <c r="DK15" i="9"/>
  <c r="DJ15" i="9"/>
  <c r="DJ60" i="9"/>
  <c r="DK60" i="9"/>
  <c r="DK42" i="9"/>
  <c r="DJ42" i="9"/>
  <c r="DK19" i="9"/>
  <c r="DJ19" i="9"/>
  <c r="DK63" i="9"/>
  <c r="DJ63" i="9"/>
  <c r="DL6" i="9"/>
  <c r="DK6" i="9" s="1"/>
  <c r="DJ52" i="9"/>
  <c r="DK52" i="9"/>
  <c r="DK41" i="9"/>
  <c r="DJ41" i="9"/>
  <c r="DK58" i="9"/>
  <c r="DJ58" i="9"/>
  <c r="DJ57" i="9"/>
  <c r="DK57" i="9"/>
  <c r="DK36" i="9"/>
  <c r="DJ36" i="9"/>
  <c r="DK56" i="9"/>
  <c r="DJ56" i="9"/>
  <c r="DK23" i="9"/>
  <c r="DJ23" i="9"/>
  <c r="DK49" i="9"/>
  <c r="DJ49" i="9"/>
  <c r="DK24" i="9"/>
  <c r="DJ24" i="9"/>
  <c r="DJ21" i="9"/>
  <c r="DK21" i="9"/>
  <c r="DK54" i="9"/>
  <c r="DJ54" i="9"/>
  <c r="DK31" i="9"/>
  <c r="DJ31" i="9"/>
  <c r="DK32" i="9"/>
  <c r="DJ32" i="9"/>
  <c r="DK29" i="9"/>
  <c r="DJ29" i="9"/>
  <c r="DK16" i="9"/>
  <c r="DJ16" i="9"/>
  <c r="DK27" i="9"/>
  <c r="DJ27" i="9"/>
  <c r="DK39" i="9"/>
  <c r="DJ39" i="9"/>
  <c r="DK47" i="9"/>
  <c r="DJ47" i="9"/>
  <c r="DJ48" i="9"/>
  <c r="DK48" i="9"/>
  <c r="DK12" i="9"/>
  <c r="DJ12" i="9"/>
  <c r="DK62" i="9"/>
  <c r="DJ62" i="9"/>
  <c r="DJ33" i="9"/>
  <c r="DK33" i="9"/>
  <c r="DK20" i="9"/>
  <c r="DJ20" i="9"/>
  <c r="DK10" i="9"/>
  <c r="DJ10" i="9"/>
  <c r="DK53" i="9"/>
  <c r="DJ53" i="9"/>
  <c r="DK14" i="9"/>
  <c r="DJ14" i="9"/>
  <c r="DK13" i="9"/>
  <c r="DJ13" i="9"/>
  <c r="DK46" i="9"/>
  <c r="DJ46" i="9"/>
  <c r="DK34" i="9"/>
  <c r="DJ34" i="9"/>
  <c r="DK61" i="9"/>
  <c r="DJ61" i="9"/>
  <c r="DK55" i="9"/>
  <c r="DJ55" i="9"/>
  <c r="DK37" i="9"/>
  <c r="DJ37" i="9"/>
  <c r="DK18" i="9"/>
  <c r="DJ18" i="9"/>
  <c r="DL7" i="9"/>
  <c r="DL61" i="9"/>
  <c r="DL43" i="9"/>
  <c r="DL15" i="9"/>
  <c r="DL59" i="9"/>
  <c r="DL10" i="9"/>
  <c r="DL19" i="9"/>
  <c r="DL33" i="9"/>
  <c r="DL26" i="9"/>
  <c r="DL14" i="9"/>
  <c r="DL37" i="9"/>
  <c r="DL22" i="9"/>
  <c r="DL8" i="9"/>
  <c r="DL27" i="9"/>
  <c r="DL9" i="9"/>
  <c r="DL18" i="9"/>
  <c r="DL16" i="9"/>
  <c r="DL34" i="9"/>
  <c r="DL36" i="9"/>
  <c r="DL58" i="9"/>
  <c r="DL20" i="9"/>
  <c r="DL63" i="9"/>
  <c r="DL64" i="9"/>
  <c r="DL40" i="9"/>
  <c r="DL50" i="9"/>
  <c r="DL38" i="9"/>
  <c r="DL28" i="9"/>
  <c r="DL55" i="9"/>
  <c r="DL11" i="9"/>
  <c r="DL62" i="9"/>
  <c r="DL13" i="9"/>
  <c r="DL17" i="9"/>
  <c r="DL30" i="9"/>
  <c r="DL21" i="9"/>
  <c r="DL44" i="9"/>
  <c r="DL41" i="9"/>
  <c r="DL32" i="9"/>
  <c r="DL45" i="9"/>
  <c r="DL47" i="9"/>
  <c r="DL48" i="9"/>
  <c r="DL39" i="9"/>
  <c r="DL42" i="9"/>
  <c r="DL12" i="9"/>
  <c r="DL49" i="9"/>
  <c r="DL51" i="9"/>
  <c r="DL56" i="9"/>
  <c r="DL31" i="9"/>
  <c r="DL35" i="9"/>
  <c r="BP52" i="9"/>
  <c r="BP65" i="9"/>
  <c r="BP59" i="9"/>
  <c r="BP20" i="9"/>
  <c r="BP31" i="9"/>
  <c r="C65" i="9"/>
  <c r="BP14" i="9"/>
  <c r="BP33" i="9"/>
  <c r="BP57" i="9"/>
  <c r="BP10" i="9"/>
  <c r="CE6" i="9"/>
  <c r="DQ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B29" i="9"/>
  <c r="FB38" i="9"/>
  <c r="FB59" i="9"/>
  <c r="FB40" i="9"/>
  <c r="FB44" i="9"/>
  <c r="FB26" i="9"/>
  <c r="FB55" i="9"/>
  <c r="FB47" i="9"/>
  <c r="FB43" i="9"/>
  <c r="FB23" i="9"/>
  <c r="FB36" i="9"/>
  <c r="FB61" i="9"/>
  <c r="FB33" i="9"/>
  <c r="FB49" i="9"/>
  <c r="FB37" i="9"/>
  <c r="FB30" i="9"/>
  <c r="FB58" i="9"/>
  <c r="FB63" i="9"/>
  <c r="FB54" i="9"/>
  <c r="FB24" i="9"/>
  <c r="FB50" i="9"/>
  <c r="FB62" i="9"/>
  <c r="FB42" i="9"/>
  <c r="FB46" i="9"/>
  <c r="FB28" i="9"/>
  <c r="FB32" i="9"/>
  <c r="FB34" i="9"/>
  <c r="FB27" i="9"/>
  <c r="FB56" i="9"/>
  <c r="FB57" i="9"/>
  <c r="FB45" i="9"/>
  <c r="FB41" i="9"/>
  <c r="FB48" i="9"/>
  <c r="FB60" i="9"/>
  <c r="FB51" i="9"/>
  <c r="FB64" i="9"/>
  <c r="FB65" i="9"/>
  <c r="FB35" i="9"/>
  <c r="FB53" i="9"/>
  <c r="FB22" i="9"/>
  <c r="FB25" i="9"/>
  <c r="FB39" i="9"/>
  <c r="FB52" i="9"/>
  <c r="FB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X8" i="9"/>
  <c r="BL53" i="9"/>
  <c r="CK53" i="9"/>
  <c r="CJ53" i="9" s="1"/>
  <c r="BL9" i="9"/>
  <c r="CK45" i="9"/>
  <c r="CI45" i="9" s="1"/>
  <c r="CK23" i="9"/>
  <c r="CJ23" i="9" s="1"/>
  <c r="CK33" i="9"/>
  <c r="CI33" i="9" s="1"/>
  <c r="BL56" i="9"/>
  <c r="CK54" i="9"/>
  <c r="BA50" i="9"/>
  <c r="BL57" i="9"/>
  <c r="BL51" i="9"/>
  <c r="BL64" i="9"/>
  <c r="BM62" i="9"/>
  <c r="BN62" i="9"/>
  <c r="DY62" i="9"/>
  <c r="DX62" i="9"/>
  <c r="BN63" i="9"/>
  <c r="DX63" i="9"/>
  <c r="BM63" i="9"/>
  <c r="DX61" i="9"/>
  <c r="DY61" i="9"/>
  <c r="BM61" i="9"/>
  <c r="BN61" i="9"/>
  <c r="EV59" i="9"/>
  <c r="AM59" i="9"/>
  <c r="ET59" i="9"/>
  <c r="EZ59" i="9"/>
  <c r="ES59" i="9"/>
  <c r="AM54" i="9"/>
  <c r="EZ54" i="9"/>
  <c r="EV54" i="9"/>
  <c r="ES54" i="9"/>
  <c r="ET54" i="9"/>
  <c r="BN43" i="9"/>
  <c r="BM43" i="9"/>
  <c r="DY43" i="9"/>
  <c r="DX43" i="9"/>
  <c r="AR54" i="9"/>
  <c r="DT54" i="9"/>
  <c r="DS54" i="9"/>
  <c r="EF49" i="9"/>
  <c r="EM49" i="9" s="1"/>
  <c r="AN49" i="9"/>
  <c r="EY49" i="9"/>
  <c r="DE46" i="9"/>
  <c r="DD46" i="9"/>
  <c r="CW43" i="9"/>
  <c r="CX43" i="9"/>
  <c r="BD51" i="9"/>
  <c r="BG51" i="9"/>
  <c r="BC51" i="9"/>
  <c r="BQ51" i="9"/>
  <c r="BX51" i="9"/>
  <c r="DM51" i="9"/>
  <c r="DN51" i="9"/>
  <c r="DI51" i="9"/>
  <c r="BI51" i="9"/>
  <c r="DF51" i="9"/>
  <c r="EB51" i="9"/>
  <c r="CF51" i="9"/>
  <c r="DR51" i="9"/>
  <c r="DW51" i="9"/>
  <c r="EE51" i="9"/>
  <c r="BW51" i="9"/>
  <c r="BE51" i="9"/>
  <c r="CM51" i="9"/>
  <c r="CE51" i="9"/>
  <c r="CB51" i="9"/>
  <c r="AV51" i="9"/>
  <c r="BO51" i="9"/>
  <c r="CG51" i="9"/>
  <c r="BV51" i="9"/>
  <c r="BB51" i="9"/>
  <c r="CV51" i="9"/>
  <c r="BA51" i="9"/>
  <c r="BT51" i="9"/>
  <c r="BK51" i="9"/>
  <c r="DQ51" i="9"/>
  <c r="ED51" i="9"/>
  <c r="BH51" i="9"/>
  <c r="AS51" i="9"/>
  <c r="DB51" i="9"/>
  <c r="BF51" i="9"/>
  <c r="CO51" i="9"/>
  <c r="AY51" i="9"/>
  <c r="CN51" i="9"/>
  <c r="BS51" i="9"/>
  <c r="DP51" i="9"/>
  <c r="DU51" i="9"/>
  <c r="CZ51" i="9"/>
  <c r="DV51" i="9"/>
  <c r="AO51" i="9"/>
  <c r="DH51" i="9"/>
  <c r="AT51" i="9"/>
  <c r="EA51" i="9"/>
  <c r="DG51" i="9"/>
  <c r="AU51" i="9"/>
  <c r="AP51" i="9"/>
  <c r="AX51" i="9"/>
  <c r="AQ51" i="9"/>
  <c r="DO51" i="9"/>
  <c r="AW51" i="9"/>
  <c r="AZ51" i="9"/>
  <c r="BU51" i="9"/>
  <c r="DA51" i="9"/>
  <c r="DZ51" i="9"/>
  <c r="BJ51" i="9"/>
  <c r="BR51" i="9"/>
  <c r="BY51" i="9"/>
  <c r="CC51" i="9"/>
  <c r="CA51" i="9"/>
  <c r="CH51" i="9"/>
  <c r="EC51" i="9"/>
  <c r="BZ51" i="9"/>
  <c r="EZ57" i="9"/>
  <c r="ET57" i="9"/>
  <c r="AM57" i="9"/>
  <c r="EV57" i="9"/>
  <c r="ES57" i="9"/>
  <c r="CK60" i="9"/>
  <c r="BM52" i="9"/>
  <c r="DY52" i="9"/>
  <c r="DX52" i="9"/>
  <c r="BN52" i="9"/>
  <c r="BL49" i="9"/>
  <c r="DE45" i="9"/>
  <c r="DD45" i="9"/>
  <c r="EZ49" i="9"/>
  <c r="ET49" i="9"/>
  <c r="ES49" i="9"/>
  <c r="AM49" i="9"/>
  <c r="EV49" i="9"/>
  <c r="CW45" i="9"/>
  <c r="CX45" i="9"/>
  <c r="DE47" i="9"/>
  <c r="DD47" i="9"/>
  <c r="EY53" i="9"/>
  <c r="AN53" i="9"/>
  <c r="EF53" i="9"/>
  <c r="EM53" i="9" s="1"/>
  <c r="DE50" i="9"/>
  <c r="DD50" i="9"/>
  <c r="CK47" i="9"/>
  <c r="CI47" i="9" s="1"/>
  <c r="BS47" i="9"/>
  <c r="BT47" i="9"/>
  <c r="AZ47" i="9"/>
  <c r="EA47" i="9"/>
  <c r="EB47" i="9"/>
  <c r="CM47" i="9"/>
  <c r="BC47" i="9"/>
  <c r="AP47" i="9"/>
  <c r="BX47" i="9"/>
  <c r="BI47" i="9"/>
  <c r="CA47" i="9"/>
  <c r="BQ47" i="9"/>
  <c r="DO47" i="9"/>
  <c r="CO47" i="9"/>
  <c r="BE47" i="9"/>
  <c r="AX47" i="9"/>
  <c r="AT47" i="9"/>
  <c r="CV47" i="9"/>
  <c r="CF47" i="9"/>
  <c r="DP47" i="9"/>
  <c r="BW47" i="9"/>
  <c r="DU47" i="9"/>
  <c r="DQ47" i="9"/>
  <c r="DF47" i="9"/>
  <c r="BV47" i="9"/>
  <c r="CC47" i="9"/>
  <c r="DM47" i="9"/>
  <c r="CG47" i="9"/>
  <c r="BR47" i="9"/>
  <c r="DR47" i="9"/>
  <c r="BY47" i="9"/>
  <c r="BZ47" i="9"/>
  <c r="BH47" i="9"/>
  <c r="AU47" i="9"/>
  <c r="EC47" i="9"/>
  <c r="DB47" i="9"/>
  <c r="AO47" i="9"/>
  <c r="AW47" i="9"/>
  <c r="BU47" i="9"/>
  <c r="DV47" i="9"/>
  <c r="BG47" i="9"/>
  <c r="BB47" i="9"/>
  <c r="CE47" i="9"/>
  <c r="BJ47" i="9"/>
  <c r="DG47" i="9"/>
  <c r="DZ47" i="9"/>
  <c r="BA47" i="9"/>
  <c r="BO47" i="9"/>
  <c r="DH47" i="9"/>
  <c r="AV47" i="9"/>
  <c r="CH47" i="9"/>
  <c r="AY47" i="9"/>
  <c r="AS47" i="9"/>
  <c r="DI47" i="9"/>
  <c r="DA47" i="9"/>
  <c r="BF47" i="9"/>
  <c r="BK47" i="9"/>
  <c r="CZ47" i="9"/>
  <c r="AQ47" i="9"/>
  <c r="EE47" i="9"/>
  <c r="CJ47" i="9"/>
  <c r="CN47" i="9"/>
  <c r="BD47" i="9"/>
  <c r="DN47" i="9"/>
  <c r="CB47" i="9"/>
  <c r="DW47" i="9"/>
  <c r="ED47" i="9"/>
  <c r="BL45" i="9"/>
  <c r="EF44" i="9"/>
  <c r="EM44" i="9" s="1"/>
  <c r="AN44" i="9"/>
  <c r="EY44" i="9"/>
  <c r="DE55" i="9"/>
  <c r="DD55" i="9"/>
  <c r="DS47" i="9"/>
  <c r="DT47" i="9"/>
  <c r="AR47" i="9"/>
  <c r="AR43" i="9"/>
  <c r="DT43" i="9"/>
  <c r="DS43" i="9"/>
  <c r="EW55" i="9"/>
  <c r="AR52" i="9"/>
  <c r="DS52" i="9"/>
  <c r="DT52" i="9"/>
  <c r="BL50" i="9"/>
  <c r="AN42" i="9"/>
  <c r="EY42" i="9"/>
  <c r="EF42" i="9"/>
  <c r="EQ42" i="9" s="1"/>
  <c r="EZ60" i="9"/>
  <c r="AM60" i="9"/>
  <c r="ES60" i="9"/>
  <c r="EV60" i="9"/>
  <c r="ET60" i="9"/>
  <c r="AN56" i="9"/>
  <c r="EF56" i="9"/>
  <c r="EM56" i="9" s="1"/>
  <c r="EY56" i="9"/>
  <c r="DS58" i="9"/>
  <c r="DT58" i="9"/>
  <c r="AR58" i="9"/>
  <c r="AN55" i="9"/>
  <c r="EY55" i="9"/>
  <c r="EF55" i="9"/>
  <c r="EJ55" i="9" s="1"/>
  <c r="EW43" i="9"/>
  <c r="AM51" i="9"/>
  <c r="EV51" i="9"/>
  <c r="EZ51" i="9"/>
  <c r="ET51" i="9"/>
  <c r="ES51" i="9"/>
  <c r="BN44" i="9"/>
  <c r="BM44" i="9"/>
  <c r="DX44" i="9"/>
  <c r="DY44" i="9"/>
  <c r="EW52" i="9"/>
  <c r="DE58" i="9"/>
  <c r="DD58" i="9"/>
  <c r="CK55" i="9"/>
  <c r="DT65" i="9"/>
  <c r="AR65" i="9"/>
  <c r="DS65" i="9"/>
  <c r="EF62" i="9"/>
  <c r="EJ62" i="9" s="1"/>
  <c r="EY62" i="9"/>
  <c r="AN62" i="9"/>
  <c r="EW62" i="9"/>
  <c r="BN64" i="9"/>
  <c r="DY64" i="9"/>
  <c r="BM64" i="9"/>
  <c r="DX64" i="9"/>
  <c r="CH44" i="9"/>
  <c r="BU44" i="9"/>
  <c r="BZ44" i="9"/>
  <c r="DZ44" i="9"/>
  <c r="AO44" i="9"/>
  <c r="DV44" i="9"/>
  <c r="EA44" i="9"/>
  <c r="EB44" i="9"/>
  <c r="DO44" i="9"/>
  <c r="CC44" i="9"/>
  <c r="CA44" i="9"/>
  <c r="BH44" i="9"/>
  <c r="AW44" i="9"/>
  <c r="AY44" i="9"/>
  <c r="AP44" i="9"/>
  <c r="BG44" i="9"/>
  <c r="BC44" i="9"/>
  <c r="DR44" i="9"/>
  <c r="DM44" i="9"/>
  <c r="BY44" i="9"/>
  <c r="BV44" i="9"/>
  <c r="AS44" i="9"/>
  <c r="EE44" i="9"/>
  <c r="ED44" i="9"/>
  <c r="BS44" i="9"/>
  <c r="BD44" i="9"/>
  <c r="BR44" i="9"/>
  <c r="DA44" i="9"/>
  <c r="CV44" i="9"/>
  <c r="BO44" i="9"/>
  <c r="CM44" i="9"/>
  <c r="DN44" i="9"/>
  <c r="DG44" i="9"/>
  <c r="AQ44" i="9"/>
  <c r="CO44" i="9"/>
  <c r="CZ44" i="9"/>
  <c r="CN44" i="9"/>
  <c r="BE44" i="9"/>
  <c r="BJ44" i="9"/>
  <c r="AZ44" i="9"/>
  <c r="CB44" i="9"/>
  <c r="DI44" i="9"/>
  <c r="DB44" i="9"/>
  <c r="EC44" i="9"/>
  <c r="BQ44" i="9"/>
  <c r="BT44" i="9"/>
  <c r="BK44" i="9"/>
  <c r="DP44" i="9"/>
  <c r="CJ44" i="9"/>
  <c r="CI44" i="9"/>
  <c r="DW44" i="9"/>
  <c r="BW44" i="9"/>
  <c r="CE44" i="9"/>
  <c r="AX44" i="9"/>
  <c r="AT44" i="9"/>
  <c r="AV44" i="9"/>
  <c r="CG44" i="9"/>
  <c r="CF44" i="9"/>
  <c r="BA44" i="9"/>
  <c r="AU44" i="9"/>
  <c r="BX44" i="9"/>
  <c r="DF44" i="9"/>
  <c r="DH44" i="9"/>
  <c r="BI44" i="9"/>
  <c r="BF44" i="9"/>
  <c r="DU44" i="9"/>
  <c r="DQ44" i="9"/>
  <c r="BB44" i="9"/>
  <c r="BW59" i="9"/>
  <c r="AX59" i="9"/>
  <c r="BG59" i="9"/>
  <c r="BC59" i="9"/>
  <c r="BZ59" i="9"/>
  <c r="BI59" i="9"/>
  <c r="CF59" i="9"/>
  <c r="AT59" i="9"/>
  <c r="DN59" i="9"/>
  <c r="BA59" i="9"/>
  <c r="BV59" i="9"/>
  <c r="AO59" i="9"/>
  <c r="DM59" i="9"/>
  <c r="EE59" i="9"/>
  <c r="DZ59" i="9"/>
  <c r="EB59" i="9"/>
  <c r="DR59" i="9"/>
  <c r="BB59" i="9"/>
  <c r="BX59" i="9"/>
  <c r="BR59" i="9"/>
  <c r="BO59" i="9"/>
  <c r="DO59" i="9"/>
  <c r="CB59" i="9"/>
  <c r="AV59" i="9"/>
  <c r="DI59" i="9"/>
  <c r="AP59" i="9"/>
  <c r="BQ59" i="9"/>
  <c r="CA59" i="9"/>
  <c r="CO59" i="9"/>
  <c r="CE59" i="9"/>
  <c r="BY59" i="9"/>
  <c r="DW59" i="9"/>
  <c r="EC59" i="9"/>
  <c r="DU59" i="9"/>
  <c r="CM59" i="9"/>
  <c r="AQ59" i="9"/>
  <c r="CC59" i="9"/>
  <c r="AW59" i="9"/>
  <c r="BU59" i="9"/>
  <c r="BE59" i="9"/>
  <c r="DV59" i="9"/>
  <c r="AY59" i="9"/>
  <c r="BT59" i="9"/>
  <c r="CZ59" i="9"/>
  <c r="DG59" i="9"/>
  <c r="CG59" i="9"/>
  <c r="CV59" i="9"/>
  <c r="DA59" i="9"/>
  <c r="ED59" i="9"/>
  <c r="DQ59" i="9"/>
  <c r="BS59" i="9"/>
  <c r="DH59" i="9"/>
  <c r="DB59" i="9"/>
  <c r="BD59" i="9"/>
  <c r="DF59" i="9"/>
  <c r="CH59" i="9"/>
  <c r="AS59" i="9"/>
  <c r="AU59" i="9"/>
  <c r="BH59" i="9"/>
  <c r="AZ59" i="9"/>
  <c r="CN59" i="9"/>
  <c r="BK59" i="9"/>
  <c r="DP59" i="9"/>
  <c r="BF59" i="9"/>
  <c r="EA59" i="9"/>
  <c r="BJ59" i="9"/>
  <c r="BE52" i="9"/>
  <c r="AT52" i="9"/>
  <c r="CH52" i="9"/>
  <c r="BV52" i="9"/>
  <c r="CG52" i="9"/>
  <c r="DW52" i="9"/>
  <c r="BR52" i="9"/>
  <c r="DP52" i="9"/>
  <c r="DR52" i="9"/>
  <c r="AQ52" i="9"/>
  <c r="DH52" i="9"/>
  <c r="DO52" i="9"/>
  <c r="DN52" i="9"/>
  <c r="DM52" i="9"/>
  <c r="DZ52" i="9"/>
  <c r="EB52" i="9"/>
  <c r="DQ52" i="9"/>
  <c r="EE52" i="9"/>
  <c r="AV52" i="9"/>
  <c r="DU52" i="9"/>
  <c r="CE52" i="9"/>
  <c r="AY52" i="9"/>
  <c r="DB52" i="9"/>
  <c r="BT52" i="9"/>
  <c r="BC52" i="9"/>
  <c r="BX52" i="9"/>
  <c r="BI52" i="9"/>
  <c r="CB52" i="9"/>
  <c r="BY52" i="9"/>
  <c r="DF52" i="9"/>
  <c r="CO52" i="9"/>
  <c r="CV52" i="9"/>
  <c r="BK52" i="9"/>
  <c r="BO52" i="9"/>
  <c r="BF52" i="9"/>
  <c r="BU52" i="9"/>
  <c r="ED52" i="9"/>
  <c r="CA52" i="9"/>
  <c r="DA52" i="9"/>
  <c r="AZ52" i="9"/>
  <c r="EC52" i="9"/>
  <c r="BD52" i="9"/>
  <c r="AO52" i="9"/>
  <c r="BQ52" i="9"/>
  <c r="BH52" i="9"/>
  <c r="AS52" i="9"/>
  <c r="AX52" i="9"/>
  <c r="BB52" i="9"/>
  <c r="AW52" i="9"/>
  <c r="BG52" i="9"/>
  <c r="BZ52" i="9"/>
  <c r="CC52" i="9"/>
  <c r="BW52" i="9"/>
  <c r="AP52" i="9"/>
  <c r="BS52" i="9"/>
  <c r="BJ52" i="9"/>
  <c r="CF52" i="9"/>
  <c r="EA52" i="9"/>
  <c r="CM52" i="9"/>
  <c r="BA52" i="9"/>
  <c r="DG52" i="9"/>
  <c r="AU52" i="9"/>
  <c r="CN52" i="9"/>
  <c r="DV52" i="9"/>
  <c r="CZ52" i="9"/>
  <c r="DI52" i="9"/>
  <c r="CH50" i="9"/>
  <c r="AX50" i="9"/>
  <c r="AT50" i="9"/>
  <c r="BR50" i="9"/>
  <c r="BK50" i="9"/>
  <c r="BV50" i="9"/>
  <c r="CG50" i="9"/>
  <c r="DN50" i="9"/>
  <c r="BS50" i="9"/>
  <c r="EE50" i="9"/>
  <c r="DP50" i="9"/>
  <c r="BE50" i="9"/>
  <c r="CB50" i="9"/>
  <c r="ED50" i="9"/>
  <c r="AQ50" i="9"/>
  <c r="BZ50" i="9"/>
  <c r="BG50" i="9"/>
  <c r="EZ65" i="9"/>
  <c r="EV65" i="9"/>
  <c r="AM65" i="9"/>
  <c r="ET65" i="9"/>
  <c r="ES65" i="9"/>
  <c r="EF63" i="9"/>
  <c r="EK63" i="9" s="1"/>
  <c r="EY63" i="9"/>
  <c r="AN63" i="9"/>
  <c r="DE65" i="9"/>
  <c r="DD65" i="9"/>
  <c r="DF63" i="9"/>
  <c r="BX63" i="9"/>
  <c r="BI63" i="9"/>
  <c r="BW63" i="9"/>
  <c r="BZ63" i="9"/>
  <c r="CH63" i="9"/>
  <c r="BA63" i="9"/>
  <c r="BV63" i="9"/>
  <c r="CO63" i="9"/>
  <c r="CJ63" i="9"/>
  <c r="CV63" i="9"/>
  <c r="BE63" i="9"/>
  <c r="DI63" i="9"/>
  <c r="DR63" i="9"/>
  <c r="ED63" i="9"/>
  <c r="BS63" i="9"/>
  <c r="AS63" i="9"/>
  <c r="CC63" i="9"/>
  <c r="BQ63" i="9"/>
  <c r="AP63" i="9"/>
  <c r="CG63" i="9"/>
  <c r="CE63" i="9"/>
  <c r="DA63" i="9"/>
  <c r="CF63" i="9"/>
  <c r="AZ63" i="9"/>
  <c r="AU63" i="9"/>
  <c r="AO63" i="9"/>
  <c r="DV63" i="9"/>
  <c r="DN63" i="9"/>
  <c r="EC63" i="9"/>
  <c r="DO63" i="9"/>
  <c r="AW63" i="9"/>
  <c r="AY63" i="9"/>
  <c r="DB63" i="9"/>
  <c r="CZ63" i="9"/>
  <c r="DW63" i="9"/>
  <c r="BO63" i="9"/>
  <c r="AV63" i="9"/>
  <c r="DH63" i="9"/>
  <c r="EB63" i="9"/>
  <c r="DU63" i="9"/>
  <c r="BD63" i="9"/>
  <c r="BB63" i="9"/>
  <c r="AT63" i="9"/>
  <c r="AQ63" i="9"/>
  <c r="BG63" i="9"/>
  <c r="BY63" i="9"/>
  <c r="EA63" i="9"/>
  <c r="CN63" i="9"/>
  <c r="BJ63" i="9"/>
  <c r="BT63" i="9"/>
  <c r="DP63" i="9"/>
  <c r="CB63" i="9"/>
  <c r="BF63" i="9"/>
  <c r="AX63" i="9"/>
  <c r="EE63" i="9"/>
  <c r="CM63" i="9"/>
  <c r="BU63" i="9"/>
  <c r="DM63" i="9"/>
  <c r="DQ63" i="9"/>
  <c r="BC63" i="9"/>
  <c r="DG63" i="9"/>
  <c r="DZ63" i="9"/>
  <c r="BH63" i="9"/>
  <c r="BK63" i="9"/>
  <c r="CA63" i="9"/>
  <c r="BR63" i="9"/>
  <c r="CI63" i="9"/>
  <c r="CC54" i="9"/>
  <c r="BE54" i="9"/>
  <c r="BJ54" i="9"/>
  <c r="EA54" i="9"/>
  <c r="DB54" i="9"/>
  <c r="AZ54" i="9"/>
  <c r="EE54" i="9"/>
  <c r="EC54" i="9"/>
  <c r="CH54" i="9"/>
  <c r="DZ54" i="9"/>
  <c r="DR54" i="9"/>
  <c r="AW54" i="9"/>
  <c r="CA54" i="9"/>
  <c r="BV54" i="9"/>
  <c r="BO54" i="9"/>
  <c r="CO54" i="9"/>
  <c r="AQ54" i="9"/>
  <c r="DV54" i="9"/>
  <c r="AP54" i="9"/>
  <c r="CF54" i="9"/>
  <c r="BQ54" i="9"/>
  <c r="EB54" i="9"/>
  <c r="DG54" i="9"/>
  <c r="BR54" i="9"/>
  <c r="BB54" i="9"/>
  <c r="AO54" i="9"/>
  <c r="DW54" i="9"/>
  <c r="CG54" i="9"/>
  <c r="AT54" i="9"/>
  <c r="BX54" i="9"/>
  <c r="DM54" i="9"/>
  <c r="AY54" i="9"/>
  <c r="CM54" i="9"/>
  <c r="BT54" i="9"/>
  <c r="BA54" i="9"/>
  <c r="CB54" i="9"/>
  <c r="BU54" i="9"/>
  <c r="DQ54" i="9"/>
  <c r="DU54" i="9"/>
  <c r="DF54" i="9"/>
  <c r="BH54" i="9"/>
  <c r="ED54" i="9"/>
  <c r="CN54" i="9"/>
  <c r="CZ54" i="9"/>
  <c r="AX54" i="9"/>
  <c r="CE54" i="9"/>
  <c r="BC54" i="9"/>
  <c r="DO54" i="9"/>
  <c r="DP54" i="9"/>
  <c r="CI54" i="9"/>
  <c r="CJ54" i="9"/>
  <c r="CV54" i="9"/>
  <c r="BF54" i="9"/>
  <c r="BY54" i="9"/>
  <c r="BZ54" i="9"/>
  <c r="AS54" i="9"/>
  <c r="DI54" i="9"/>
  <c r="DH54" i="9"/>
  <c r="AU54" i="9"/>
  <c r="AV54" i="9"/>
  <c r="BS54" i="9"/>
  <c r="BG54" i="9"/>
  <c r="BI54" i="9"/>
  <c r="DA54" i="9"/>
  <c r="BD54" i="9"/>
  <c r="DN54" i="9"/>
  <c r="BK54" i="9"/>
  <c r="BW54" i="9"/>
  <c r="BA43" i="9"/>
  <c r="AZ43" i="9"/>
  <c r="BQ43" i="9"/>
  <c r="AP43" i="9"/>
  <c r="DW43" i="9"/>
  <c r="CB43" i="9"/>
  <c r="CF43" i="9"/>
  <c r="DO43" i="9"/>
  <c r="BR43" i="9"/>
  <c r="BV43" i="9"/>
  <c r="BY43" i="9"/>
  <c r="AW43" i="9"/>
  <c r="CJ43" i="9"/>
  <c r="EB43" i="9"/>
  <c r="AY43" i="9"/>
  <c r="BG43" i="9"/>
  <c r="BH43" i="9"/>
  <c r="CZ43" i="9"/>
  <c r="CA43" i="9"/>
  <c r="BU43" i="9"/>
  <c r="AV43" i="9"/>
  <c r="DA43" i="9"/>
  <c r="EC43" i="9"/>
  <c r="ED43" i="9"/>
  <c r="BB43" i="9"/>
  <c r="CO43" i="9"/>
  <c r="BT43" i="9"/>
  <c r="DU43" i="9"/>
  <c r="BE43" i="9"/>
  <c r="DZ43" i="9"/>
  <c r="DB43" i="9"/>
  <c r="CE43" i="9"/>
  <c r="CM43" i="9"/>
  <c r="CI43" i="9"/>
  <c r="EE43" i="9"/>
  <c r="DP43" i="9"/>
  <c r="AU43" i="9"/>
  <c r="AO43" i="9"/>
  <c r="BI43" i="9"/>
  <c r="BX43" i="9"/>
  <c r="CH43" i="9"/>
  <c r="DG43" i="9"/>
  <c r="CG43" i="9"/>
  <c r="CV43" i="9"/>
  <c r="DM43" i="9"/>
  <c r="DH43" i="9"/>
  <c r="DV43" i="9"/>
  <c r="AS43" i="9"/>
  <c r="AX43" i="9"/>
  <c r="BO43" i="9"/>
  <c r="BS43" i="9"/>
  <c r="DR43" i="9"/>
  <c r="BZ43" i="9"/>
  <c r="DI43" i="9"/>
  <c r="EA43" i="9"/>
  <c r="CN43" i="9"/>
  <c r="BJ43" i="9"/>
  <c r="CC43" i="9"/>
  <c r="BC43" i="9"/>
  <c r="BW43" i="9"/>
  <c r="AQ43" i="9"/>
  <c r="BD43" i="9"/>
  <c r="DN43" i="9"/>
  <c r="BF43" i="9"/>
  <c r="DQ43" i="9"/>
  <c r="BK43" i="9"/>
  <c r="AT43" i="9"/>
  <c r="DF43" i="9"/>
  <c r="CW54" i="9"/>
  <c r="CX54" i="9"/>
  <c r="CW51" i="9"/>
  <c r="CX51" i="9"/>
  <c r="DS61" i="9"/>
  <c r="DT61" i="9"/>
  <c r="AR61" i="9"/>
  <c r="EW57" i="9"/>
  <c r="CX50" i="9"/>
  <c r="CW50" i="9"/>
  <c r="DT53" i="9"/>
  <c r="DS53" i="9"/>
  <c r="AR53" i="9"/>
  <c r="EY59" i="9"/>
  <c r="EF59" i="9"/>
  <c r="EM59" i="9" s="1"/>
  <c r="AN59" i="9"/>
  <c r="CX55" i="9"/>
  <c r="CW55" i="9"/>
  <c r="BN47" i="9"/>
  <c r="DX47" i="9"/>
  <c r="BM47" i="9"/>
  <c r="DY47" i="9"/>
  <c r="CK57" i="9"/>
  <c r="CJ57" i="9" s="1"/>
  <c r="DT51" i="9"/>
  <c r="DS51" i="9"/>
  <c r="AR51" i="9"/>
  <c r="DD44" i="9"/>
  <c r="DE44" i="9"/>
  <c r="DY51" i="9"/>
  <c r="BN51" i="9"/>
  <c r="BM51" i="9"/>
  <c r="DX51" i="9"/>
  <c r="CX44" i="9"/>
  <c r="CW44" i="9"/>
  <c r="BM45" i="9"/>
  <c r="DY45" i="9"/>
  <c r="DX45" i="9"/>
  <c r="BN45" i="9"/>
  <c r="AR59" i="9"/>
  <c r="DT59" i="9"/>
  <c r="DS59" i="9"/>
  <c r="CX52" i="9"/>
  <c r="CW52" i="9"/>
  <c r="CK48" i="9"/>
  <c r="CJ48" i="9" s="1"/>
  <c r="BL61" i="9"/>
  <c r="BN46" i="9"/>
  <c r="DY46" i="9"/>
  <c r="DX46" i="9"/>
  <c r="BM46" i="9"/>
  <c r="BM58" i="9"/>
  <c r="BN58" i="9"/>
  <c r="DY58" i="9"/>
  <c r="DX58" i="9"/>
  <c r="CW59" i="9"/>
  <c r="CX59" i="9"/>
  <c r="ES47" i="9"/>
  <c r="EV47" i="9"/>
  <c r="EZ47" i="9"/>
  <c r="ET47" i="9"/>
  <c r="AM47" i="9"/>
  <c r="ES43" i="9"/>
  <c r="ET43" i="9"/>
  <c r="EV43" i="9"/>
  <c r="EZ43" i="9"/>
  <c r="AM43" i="9"/>
  <c r="EF58" i="9"/>
  <c r="EM58" i="9" s="1"/>
  <c r="AN58" i="9"/>
  <c r="EY58" i="9"/>
  <c r="EW50" i="9"/>
  <c r="AR42" i="9"/>
  <c r="DS42" i="9"/>
  <c r="DT42" i="9"/>
  <c r="DD48" i="9"/>
  <c r="DE48" i="9"/>
  <c r="AZ42" i="9"/>
  <c r="BD42" i="9"/>
  <c r="CB42" i="9"/>
  <c r="CV42" i="9"/>
  <c r="DG42" i="9"/>
  <c r="AU42" i="9"/>
  <c r="BS42" i="9"/>
  <c r="CZ42" i="9"/>
  <c r="DM42" i="9"/>
  <c r="DR42" i="9"/>
  <c r="CH42" i="9"/>
  <c r="BF42" i="9"/>
  <c r="BR42" i="9"/>
  <c r="CG42" i="9"/>
  <c r="DO42" i="9"/>
  <c r="BI42" i="9"/>
  <c r="CJ42" i="9"/>
  <c r="BK42" i="9"/>
  <c r="AY42" i="9"/>
  <c r="CA42" i="9"/>
  <c r="DU42" i="9"/>
  <c r="EB42" i="9"/>
  <c r="DH42" i="9"/>
  <c r="BT42" i="9"/>
  <c r="AP42" i="9"/>
  <c r="BV42" i="9"/>
  <c r="CO42" i="9"/>
  <c r="BJ42" i="9"/>
  <c r="DV42" i="9"/>
  <c r="DW42" i="9"/>
  <c r="AX42" i="9"/>
  <c r="BQ42" i="9"/>
  <c r="DZ42" i="9"/>
  <c r="AS42" i="9"/>
  <c r="BY42" i="9"/>
  <c r="BC42" i="9"/>
  <c r="BG42" i="9"/>
  <c r="BX42" i="9"/>
  <c r="AQ42" i="9"/>
  <c r="BZ42" i="9"/>
  <c r="DQ42" i="9"/>
  <c r="AO42" i="9"/>
  <c r="CN42" i="9"/>
  <c r="EA42" i="9"/>
  <c r="BA42" i="9"/>
  <c r="DB42" i="9"/>
  <c r="DI42" i="9"/>
  <c r="CI42" i="9"/>
  <c r="DP42" i="9"/>
  <c r="BW42" i="9"/>
  <c r="BB42" i="9"/>
  <c r="DA42" i="9"/>
  <c r="DN42" i="9"/>
  <c r="EE42" i="9"/>
  <c r="BE42" i="9"/>
  <c r="CF42" i="9"/>
  <c r="BH42" i="9"/>
  <c r="CM42" i="9"/>
  <c r="DF42" i="9"/>
  <c r="AT42" i="9"/>
  <c r="ED42" i="9"/>
  <c r="CC42" i="9"/>
  <c r="CE42" i="9"/>
  <c r="BO42" i="9"/>
  <c r="EC42" i="9"/>
  <c r="AV42" i="9"/>
  <c r="BU42" i="9"/>
  <c r="AW42" i="9"/>
  <c r="DY63" i="9"/>
  <c r="CK59" i="9"/>
  <c r="CJ59" i="9" s="1"/>
  <c r="AN47" i="9"/>
  <c r="EY47" i="9"/>
  <c r="EF47" i="9"/>
  <c r="EM47" i="9" s="1"/>
  <c r="BL55" i="9"/>
  <c r="EW42" i="9"/>
  <c r="EY48" i="9"/>
  <c r="AN48" i="9"/>
  <c r="EF48" i="9"/>
  <c r="EM48" i="9" s="1"/>
  <c r="BM54" i="9"/>
  <c r="BN54" i="9"/>
  <c r="DY54" i="9"/>
  <c r="DX54" i="9"/>
  <c r="ET52" i="9"/>
  <c r="EZ52" i="9"/>
  <c r="ES52" i="9"/>
  <c r="EV52" i="9"/>
  <c r="AM52" i="9"/>
  <c r="CW49" i="9"/>
  <c r="CX49" i="9"/>
  <c r="CW64" i="9"/>
  <c r="CX64" i="9"/>
  <c r="CK63" i="9"/>
  <c r="ES64" i="9"/>
  <c r="AM64" i="9"/>
  <c r="ET64" i="9"/>
  <c r="EV64" i="9"/>
  <c r="EZ64" i="9"/>
  <c r="CX65" i="9"/>
  <c r="CW65" i="9"/>
  <c r="EW63" i="9"/>
  <c r="DF50" i="9"/>
  <c r="CA50" i="9"/>
  <c r="AO50" i="9"/>
  <c r="CO50" i="9"/>
  <c r="CZ50" i="9"/>
  <c r="DO50" i="9"/>
  <c r="DZ50" i="9"/>
  <c r="DM50" i="9"/>
  <c r="BO50" i="9"/>
  <c r="DQ50" i="9"/>
  <c r="AW50" i="9"/>
  <c r="DI50" i="9"/>
  <c r="CC50" i="9"/>
  <c r="BH50" i="9"/>
  <c r="BQ50" i="9"/>
  <c r="AS50" i="9"/>
  <c r="DW50" i="9"/>
  <c r="AO49" i="9"/>
  <c r="DI49" i="9"/>
  <c r="BE49" i="9"/>
  <c r="AW49" i="9"/>
  <c r="BI49" i="9"/>
  <c r="CZ49" i="9"/>
  <c r="BJ49" i="9"/>
  <c r="AY49" i="9"/>
  <c r="EB49" i="9"/>
  <c r="AP49" i="9"/>
  <c r="BC49" i="9"/>
  <c r="BY49" i="9"/>
  <c r="EE49" i="9"/>
  <c r="DU49" i="9"/>
  <c r="CM49" i="9"/>
  <c r="BA49" i="9"/>
  <c r="BT49" i="9"/>
  <c r="BH49" i="9"/>
  <c r="DV49" i="9"/>
  <c r="DZ49" i="9"/>
  <c r="CB49" i="9"/>
  <c r="BQ49" i="9"/>
  <c r="DF49" i="9"/>
  <c r="CE49" i="9"/>
  <c r="BX49" i="9"/>
  <c r="BV49" i="9"/>
  <c r="CA49" i="9"/>
  <c r="BB49" i="9"/>
  <c r="BK49" i="9"/>
  <c r="AV49" i="9"/>
  <c r="AU49" i="9"/>
  <c r="DR49" i="9"/>
  <c r="DQ49" i="9"/>
  <c r="DH49" i="9"/>
  <c r="CH49" i="9"/>
  <c r="DN49" i="9"/>
  <c r="BW49" i="9"/>
  <c r="BG49" i="9"/>
  <c r="AQ49" i="9"/>
  <c r="DO49" i="9"/>
  <c r="AS49" i="9"/>
  <c r="DA49" i="9"/>
  <c r="ED49" i="9"/>
  <c r="BU49" i="9"/>
  <c r="EA49" i="9"/>
  <c r="CG49" i="9"/>
  <c r="EC49" i="9"/>
  <c r="DG49" i="9"/>
  <c r="BS49" i="9"/>
  <c r="AZ49" i="9"/>
  <c r="DM49" i="9"/>
  <c r="BR49" i="9"/>
  <c r="BD49" i="9"/>
  <c r="DP49" i="9"/>
  <c r="CF49" i="9"/>
  <c r="DB49" i="9"/>
  <c r="BF49" i="9"/>
  <c r="AT49" i="9"/>
  <c r="BZ49" i="9"/>
  <c r="DW49" i="9"/>
  <c r="CC49" i="9"/>
  <c r="CN49" i="9"/>
  <c r="BO49" i="9"/>
  <c r="CO49" i="9"/>
  <c r="CV49" i="9"/>
  <c r="AX49" i="9"/>
  <c r="BL62" i="9"/>
  <c r="BH56" i="9"/>
  <c r="BT56" i="9"/>
  <c r="AS56" i="9"/>
  <c r="BB56" i="9"/>
  <c r="CZ56" i="9"/>
  <c r="BI56" i="9"/>
  <c r="DB56" i="9"/>
  <c r="BG56" i="9"/>
  <c r="DR56" i="9"/>
  <c r="DN56" i="9"/>
  <c r="CA56" i="9"/>
  <c r="DZ56" i="9"/>
  <c r="DG56" i="9"/>
  <c r="BJ56" i="9"/>
  <c r="AP56" i="9"/>
  <c r="BZ56" i="9"/>
  <c r="CG56" i="9"/>
  <c r="BY56" i="9"/>
  <c r="CH56" i="9"/>
  <c r="AX56" i="9"/>
  <c r="BD56" i="9"/>
  <c r="DV56" i="9"/>
  <c r="CC56" i="9"/>
  <c r="AV56" i="9"/>
  <c r="BU56" i="9"/>
  <c r="AU56" i="9"/>
  <c r="EB56" i="9"/>
  <c r="AT56" i="9"/>
  <c r="BO56" i="9"/>
  <c r="DF56" i="9"/>
  <c r="BX56" i="9"/>
  <c r="BS56" i="9"/>
  <c r="DW56" i="9"/>
  <c r="CN56" i="9"/>
  <c r="AW56" i="9"/>
  <c r="DQ56" i="9"/>
  <c r="DH56" i="9"/>
  <c r="CV56" i="9"/>
  <c r="AY56" i="9"/>
  <c r="AO56" i="9"/>
  <c r="BE56" i="9"/>
  <c r="EE56" i="9"/>
  <c r="BA56" i="9"/>
  <c r="EA56" i="9"/>
  <c r="AQ56" i="9"/>
  <c r="AZ56" i="9"/>
  <c r="DM56" i="9"/>
  <c r="CE56" i="9"/>
  <c r="ED56" i="9"/>
  <c r="DA56" i="9"/>
  <c r="CJ56" i="9"/>
  <c r="BV56" i="9"/>
  <c r="BQ56" i="9"/>
  <c r="BW56" i="9"/>
  <c r="BC56" i="9"/>
  <c r="DI56" i="9"/>
  <c r="BK56" i="9"/>
  <c r="CF56" i="9"/>
  <c r="CI56" i="9"/>
  <c r="BR56" i="9"/>
  <c r="DP56" i="9"/>
  <c r="CM56" i="9"/>
  <c r="BF56" i="9"/>
  <c r="DU56" i="9"/>
  <c r="CO56" i="9"/>
  <c r="DO56" i="9"/>
  <c r="CB56" i="9"/>
  <c r="EC56" i="9"/>
  <c r="BL63" i="9"/>
  <c r="DG57" i="9"/>
  <c r="BV57" i="9"/>
  <c r="CZ57" i="9"/>
  <c r="CA57" i="9"/>
  <c r="EC57" i="9"/>
  <c r="AU57" i="9"/>
  <c r="CE57" i="9"/>
  <c r="EB57" i="9"/>
  <c r="DU57" i="9"/>
  <c r="BW57" i="9"/>
  <c r="BI57" i="9"/>
  <c r="DM57" i="9"/>
  <c r="AW57" i="9"/>
  <c r="ED57" i="9"/>
  <c r="BA57" i="9"/>
  <c r="CM57" i="9"/>
  <c r="CH57" i="9"/>
  <c r="DV57" i="9"/>
  <c r="BT57" i="9"/>
  <c r="AZ57" i="9"/>
  <c r="BZ57" i="9"/>
  <c r="AV57" i="9"/>
  <c r="DO57" i="9"/>
  <c r="CC57" i="9"/>
  <c r="EA57" i="9"/>
  <c r="DN57" i="9"/>
  <c r="BU57" i="9"/>
  <c r="BX57" i="9"/>
  <c r="BY57" i="9"/>
  <c r="AY57" i="9"/>
  <c r="BF57" i="9"/>
  <c r="CV57" i="9"/>
  <c r="BO57" i="9"/>
  <c r="BG57" i="9"/>
  <c r="DB57" i="9"/>
  <c r="DI57" i="9"/>
  <c r="BS57" i="9"/>
  <c r="CO57" i="9"/>
  <c r="BH57" i="9"/>
  <c r="DA57" i="9"/>
  <c r="AT57" i="9"/>
  <c r="CB57" i="9"/>
  <c r="DW57" i="9"/>
  <c r="DP57" i="9"/>
  <c r="CN57" i="9"/>
  <c r="DH57" i="9"/>
  <c r="BE57" i="9"/>
  <c r="BJ57" i="9"/>
  <c r="AQ57" i="9"/>
  <c r="BB57" i="9"/>
  <c r="EE57" i="9"/>
  <c r="CG57" i="9"/>
  <c r="AO57" i="9"/>
  <c r="DF57" i="9"/>
  <c r="DZ57" i="9"/>
  <c r="DR57" i="9"/>
  <c r="CF57" i="9"/>
  <c r="BR57" i="9"/>
  <c r="AP57" i="9"/>
  <c r="AX57" i="9"/>
  <c r="BC57" i="9"/>
  <c r="AS57" i="9"/>
  <c r="BD57" i="9"/>
  <c r="BK57" i="9"/>
  <c r="DQ57" i="9"/>
  <c r="BQ57" i="9"/>
  <c r="DE62" i="9"/>
  <c r="DD62" i="9"/>
  <c r="EY65" i="9"/>
  <c r="AN65" i="9"/>
  <c r="EF65" i="9"/>
  <c r="ER65" i="9" s="1"/>
  <c r="EV53" i="9"/>
  <c r="EZ53" i="9"/>
  <c r="ES53" i="9"/>
  <c r="AM53" i="9"/>
  <c r="ET53" i="9"/>
  <c r="EW60" i="9"/>
  <c r="EW56" i="9"/>
  <c r="DE49" i="9"/>
  <c r="DD49" i="9"/>
  <c r="ES58" i="9"/>
  <c r="ET58" i="9"/>
  <c r="AM58" i="9"/>
  <c r="EV58" i="9"/>
  <c r="EZ58" i="9"/>
  <c r="DS46" i="9"/>
  <c r="AR46" i="9"/>
  <c r="DT46" i="9"/>
  <c r="ET56" i="9"/>
  <c r="EV56" i="9"/>
  <c r="EZ56" i="9"/>
  <c r="AM56" i="9"/>
  <c r="ES56" i="9"/>
  <c r="CW53" i="9"/>
  <c r="CX53" i="9"/>
  <c r="EW47" i="9"/>
  <c r="EF64" i="9"/>
  <c r="EQ64" i="9" s="1"/>
  <c r="EY64" i="9"/>
  <c r="AN64" i="9"/>
  <c r="AR60" i="9"/>
  <c r="DS60" i="9"/>
  <c r="DT60" i="9"/>
  <c r="DY53" i="9"/>
  <c r="DX53" i="9"/>
  <c r="BM53" i="9"/>
  <c r="BN53" i="9"/>
  <c r="EW54" i="9"/>
  <c r="CW47" i="9"/>
  <c r="CX47" i="9"/>
  <c r="DE43" i="9"/>
  <c r="DD43" i="9"/>
  <c r="AR50" i="9"/>
  <c r="DS50" i="9"/>
  <c r="DT50" i="9"/>
  <c r="BL44" i="9"/>
  <c r="ES55" i="9"/>
  <c r="ET55" i="9"/>
  <c r="EV55" i="9"/>
  <c r="EZ55" i="9"/>
  <c r="AM55" i="9"/>
  <c r="DE51" i="9"/>
  <c r="DD51" i="9"/>
  <c r="DE60" i="9"/>
  <c r="DD60" i="9"/>
  <c r="CW57" i="9"/>
  <c r="CX57" i="9"/>
  <c r="EW51" i="9"/>
  <c r="AR48" i="9"/>
  <c r="DT48" i="9"/>
  <c r="DS48" i="9"/>
  <c r="BL46" i="9"/>
  <c r="EY43" i="9"/>
  <c r="EF43" i="9"/>
  <c r="EM43" i="9" s="1"/>
  <c r="AN43" i="9"/>
  <c r="CJ65" i="9"/>
  <c r="DT64" i="9"/>
  <c r="DS64" i="9"/>
  <c r="AR64" i="9"/>
  <c r="CX63" i="9"/>
  <c r="CW63" i="9"/>
  <c r="EV62" i="9"/>
  <c r="EZ62" i="9"/>
  <c r="ET62" i="9"/>
  <c r="ES62" i="9"/>
  <c r="AM62" i="9"/>
  <c r="AN50" i="9"/>
  <c r="EF50" i="9"/>
  <c r="EY50" i="9"/>
  <c r="BM49" i="9"/>
  <c r="BN49" i="9"/>
  <c r="DY49" i="9"/>
  <c r="DX49" i="9"/>
  <c r="AN46" i="9"/>
  <c r="EF46" i="9"/>
  <c r="EQ46" i="9" s="1"/>
  <c r="EY46" i="9"/>
  <c r="AM42" i="9"/>
  <c r="ES42" i="9"/>
  <c r="EZ42" i="9"/>
  <c r="EV42" i="9"/>
  <c r="ET42" i="9"/>
  <c r="CX61" i="9"/>
  <c r="CW61" i="9"/>
  <c r="ET46" i="9"/>
  <c r="EV46" i="9"/>
  <c r="ES46" i="9"/>
  <c r="AM46" i="9"/>
  <c r="EZ46" i="9"/>
  <c r="CW48" i="9"/>
  <c r="CX48" i="9"/>
  <c r="CK58" i="9"/>
  <c r="CJ58" i="9" s="1"/>
  <c r="EF51" i="9"/>
  <c r="EK51" i="9" s="1"/>
  <c r="EY51" i="9"/>
  <c r="AN51" i="9"/>
  <c r="BL60" i="9"/>
  <c r="EY57" i="9"/>
  <c r="AN57" i="9"/>
  <c r="EF57" i="9"/>
  <c r="EM57" i="9" s="1"/>
  <c r="DE54" i="9"/>
  <c r="DD54" i="9"/>
  <c r="CK51" i="9"/>
  <c r="CI51" i="9" s="1"/>
  <c r="BM42" i="9"/>
  <c r="BN42" i="9"/>
  <c r="DX42" i="9"/>
  <c r="DY42" i="9"/>
  <c r="DI62" i="9"/>
  <c r="BB62" i="9"/>
  <c r="BO62" i="9"/>
  <c r="EE62" i="9"/>
  <c r="AS62" i="9"/>
  <c r="CV62" i="9"/>
  <c r="CO62" i="9"/>
  <c r="AY62" i="9"/>
  <c r="DA62" i="9"/>
  <c r="AZ62" i="9"/>
  <c r="BA62" i="9"/>
  <c r="CM62" i="9"/>
  <c r="BC62" i="9"/>
  <c r="BW62" i="9"/>
  <c r="BV62" i="9"/>
  <c r="EA62" i="9"/>
  <c r="DN62" i="9"/>
  <c r="DH62" i="9"/>
  <c r="BU62" i="9"/>
  <c r="BE62" i="9"/>
  <c r="DB62" i="9"/>
  <c r="CH62" i="9"/>
  <c r="AV62" i="9"/>
  <c r="BQ62" i="9"/>
  <c r="BS62" i="9"/>
  <c r="BF62" i="9"/>
  <c r="EC62" i="9"/>
  <c r="CF62" i="9"/>
  <c r="EB62" i="9"/>
  <c r="AP62" i="9"/>
  <c r="CG62" i="9"/>
  <c r="AW62" i="9"/>
  <c r="CJ62" i="9"/>
  <c r="BT62" i="9"/>
  <c r="DU62" i="9"/>
  <c r="DM62" i="9"/>
  <c r="CI62" i="9"/>
  <c r="CC62" i="9"/>
  <c r="AT62" i="9"/>
  <c r="CB62" i="9"/>
  <c r="AQ62" i="9"/>
  <c r="BJ62" i="9"/>
  <c r="DZ62" i="9"/>
  <c r="DV62" i="9"/>
  <c r="DO62" i="9"/>
  <c r="AO62" i="9"/>
  <c r="BX62" i="9"/>
  <c r="ED62" i="9"/>
  <c r="BK62" i="9"/>
  <c r="BD62" i="9"/>
  <c r="CE62" i="9"/>
  <c r="DR62" i="9"/>
  <c r="DG62" i="9"/>
  <c r="AX62" i="9"/>
  <c r="CZ62" i="9"/>
  <c r="BR62" i="9"/>
  <c r="DQ62" i="9"/>
  <c r="BZ62" i="9"/>
  <c r="CA62" i="9"/>
  <c r="DW62" i="9"/>
  <c r="DP62" i="9"/>
  <c r="BI62" i="9"/>
  <c r="CN62" i="9"/>
  <c r="BH62" i="9"/>
  <c r="DF62" i="9"/>
  <c r="AU62" i="9"/>
  <c r="BY62" i="9"/>
  <c r="BG62" i="9"/>
  <c r="DY59" i="9"/>
  <c r="BM59" i="9"/>
  <c r="BN59" i="9"/>
  <c r="DX59" i="9"/>
  <c r="DY60" i="9"/>
  <c r="BM60" i="9"/>
  <c r="BN60" i="9"/>
  <c r="DX60" i="9"/>
  <c r="DE57" i="9"/>
  <c r="DD57" i="9"/>
  <c r="AR57" i="9"/>
  <c r="DT57" i="9"/>
  <c r="DS57" i="9"/>
  <c r="CK50" i="9"/>
  <c r="CI50" i="9" s="1"/>
  <c r="EZ61" i="9"/>
  <c r="ET61" i="9"/>
  <c r="AM61" i="9"/>
  <c r="EV61" i="9"/>
  <c r="ES61" i="9"/>
  <c r="CK49" i="9"/>
  <c r="CJ49" i="9" s="1"/>
  <c r="CW58" i="9"/>
  <c r="CX58" i="9"/>
  <c r="BL47" i="9"/>
  <c r="AR56" i="9"/>
  <c r="DS56" i="9"/>
  <c r="DT56" i="9"/>
  <c r="BL54" i="9"/>
  <c r="EW45" i="9"/>
  <c r="BN65" i="9"/>
  <c r="DY65" i="9"/>
  <c r="DX65" i="9"/>
  <c r="BM65" i="9"/>
  <c r="CK64" i="9"/>
  <c r="DE63" i="9"/>
  <c r="DD63" i="9"/>
  <c r="DS62" i="9"/>
  <c r="DT62" i="9"/>
  <c r="AR62" i="9"/>
  <c r="BF46" i="9"/>
  <c r="DU46" i="9"/>
  <c r="BI46" i="9"/>
  <c r="CG46" i="9"/>
  <c r="EE46" i="9"/>
  <c r="DH46" i="9"/>
  <c r="BT46" i="9"/>
  <c r="DN46" i="9"/>
  <c r="BX46" i="9"/>
  <c r="BK46" i="9"/>
  <c r="AY46" i="9"/>
  <c r="CV46" i="9"/>
  <c r="BW46" i="9"/>
  <c r="CE46" i="9"/>
  <c r="CF46" i="9"/>
  <c r="AQ46" i="9"/>
  <c r="DW46" i="9"/>
  <c r="CJ46" i="9"/>
  <c r="BD46" i="9"/>
  <c r="BA46" i="9"/>
  <c r="CC46" i="9"/>
  <c r="AS46" i="9"/>
  <c r="AV46" i="9"/>
  <c r="CO46" i="9"/>
  <c r="AX46" i="9"/>
  <c r="DZ46" i="9"/>
  <c r="AZ46" i="9"/>
  <c r="DM46" i="9"/>
  <c r="EC46" i="9"/>
  <c r="AO46" i="9"/>
  <c r="CM46" i="9"/>
  <c r="BZ46" i="9"/>
  <c r="AP46" i="9"/>
  <c r="DV46" i="9"/>
  <c r="CH46" i="9"/>
  <c r="CN46" i="9"/>
  <c r="AW46" i="9"/>
  <c r="BS46" i="9"/>
  <c r="DG46" i="9"/>
  <c r="BO46" i="9"/>
  <c r="BY46" i="9"/>
  <c r="DI46" i="9"/>
  <c r="EA46" i="9"/>
  <c r="CZ46" i="9"/>
  <c r="AU46" i="9"/>
  <c r="DR46" i="9"/>
  <c r="DF46" i="9"/>
  <c r="DP46" i="9"/>
  <c r="BB46" i="9"/>
  <c r="BH46" i="9"/>
  <c r="BV46" i="9"/>
  <c r="BC46" i="9"/>
  <c r="CB46" i="9"/>
  <c r="CI46" i="9"/>
  <c r="ED46" i="9"/>
  <c r="CA46" i="9"/>
  <c r="BG46" i="9"/>
  <c r="DQ46" i="9"/>
  <c r="BU46" i="9"/>
  <c r="BR46" i="9"/>
  <c r="BQ46" i="9"/>
  <c r="EB46" i="9"/>
  <c r="BJ46" i="9"/>
  <c r="DO46" i="9"/>
  <c r="DA46" i="9"/>
  <c r="DB46" i="9"/>
  <c r="AT46" i="9"/>
  <c r="BE46" i="9"/>
  <c r="CW62" i="9"/>
  <c r="CX62" i="9"/>
  <c r="DD64" i="9"/>
  <c r="DE64" i="9"/>
  <c r="CV50" i="9"/>
  <c r="DH50" i="9"/>
  <c r="BF50" i="9"/>
  <c r="DG50" i="9"/>
  <c r="CF50" i="9"/>
  <c r="EB50" i="9"/>
  <c r="DU50" i="9"/>
  <c r="CM50" i="9"/>
  <c r="AU50" i="9"/>
  <c r="CE50" i="9"/>
  <c r="EA50" i="9"/>
  <c r="AP50" i="9"/>
  <c r="EW65" i="9"/>
  <c r="EC61" i="9"/>
  <c r="DA61" i="9"/>
  <c r="ED61" i="9"/>
  <c r="DG61" i="9"/>
  <c r="BX61" i="9"/>
  <c r="BY61" i="9"/>
  <c r="CF61" i="9"/>
  <c r="DR61" i="9"/>
  <c r="AZ61" i="9"/>
  <c r="BW61" i="9"/>
  <c r="BH61" i="9"/>
  <c r="DB61" i="9"/>
  <c r="AT61" i="9"/>
  <c r="EA61" i="9"/>
  <c r="BR61" i="9"/>
  <c r="AO61" i="9"/>
  <c r="DO61" i="9"/>
  <c r="AU61" i="9"/>
  <c r="BG61" i="9"/>
  <c r="AP61" i="9"/>
  <c r="BQ61" i="9"/>
  <c r="CG61" i="9"/>
  <c r="DV61" i="9"/>
  <c r="DZ61" i="9"/>
  <c r="CV61" i="9"/>
  <c r="CC61" i="9"/>
  <c r="DM61" i="9"/>
  <c r="DP61" i="9"/>
  <c r="BT61" i="9"/>
  <c r="AS61" i="9"/>
  <c r="DW61" i="9"/>
  <c r="BJ61" i="9"/>
  <c r="BC61" i="9"/>
  <c r="BB61" i="9"/>
  <c r="AQ61" i="9"/>
  <c r="CA61" i="9"/>
  <c r="BO61" i="9"/>
  <c r="DN61" i="9"/>
  <c r="BA61" i="9"/>
  <c r="DQ61" i="9"/>
  <c r="BZ61" i="9"/>
  <c r="DF61" i="9"/>
  <c r="EE61" i="9"/>
  <c r="CE61" i="9"/>
  <c r="BE61" i="9"/>
  <c r="CB61" i="9"/>
  <c r="CN61" i="9"/>
  <c r="BF61" i="9"/>
  <c r="CJ61" i="9"/>
  <c r="DU61" i="9"/>
  <c r="CZ61" i="9"/>
  <c r="CO61" i="9"/>
  <c r="BK61" i="9"/>
  <c r="EB61" i="9"/>
  <c r="BU61" i="9"/>
  <c r="AV61" i="9"/>
  <c r="AY61" i="9"/>
  <c r="AW61" i="9"/>
  <c r="AX61" i="9"/>
  <c r="BD61" i="9"/>
  <c r="DH61" i="9"/>
  <c r="CM61" i="9"/>
  <c r="DI61" i="9"/>
  <c r="BS61" i="9"/>
  <c r="BI61" i="9"/>
  <c r="CI61" i="9"/>
  <c r="CH61" i="9"/>
  <c r="BV61" i="9"/>
  <c r="AW58" i="9"/>
  <c r="AS58" i="9"/>
  <c r="CF58" i="9"/>
  <c r="DI58" i="9"/>
  <c r="CM58" i="9"/>
  <c r="AU58" i="9"/>
  <c r="BH58" i="9"/>
  <c r="AO58" i="9"/>
  <c r="BI58" i="9"/>
  <c r="CH58" i="9"/>
  <c r="DO58" i="9"/>
  <c r="DB58" i="9"/>
  <c r="DQ58" i="9"/>
  <c r="EE58" i="9"/>
  <c r="DP58" i="9"/>
  <c r="CN58" i="9"/>
  <c r="BS58" i="9"/>
  <c r="DV58" i="9"/>
  <c r="BA58" i="9"/>
  <c r="AQ58" i="9"/>
  <c r="CZ58" i="9"/>
  <c r="DN58" i="9"/>
  <c r="CV58" i="9"/>
  <c r="AY58" i="9"/>
  <c r="BX58" i="9"/>
  <c r="CG58" i="9"/>
  <c r="AT58" i="9"/>
  <c r="BZ58" i="9"/>
  <c r="CB58" i="9"/>
  <c r="EB58" i="9"/>
  <c r="CI58" i="9"/>
  <c r="BW58" i="9"/>
  <c r="DH58" i="9"/>
  <c r="BY58" i="9"/>
  <c r="BF58" i="9"/>
  <c r="DW58" i="9"/>
  <c r="BJ58" i="9"/>
  <c r="DA58" i="9"/>
  <c r="BG58" i="9"/>
  <c r="DM58" i="9"/>
  <c r="BT58" i="9"/>
  <c r="DR58" i="9"/>
  <c r="BV58" i="9"/>
  <c r="DU58" i="9"/>
  <c r="BE58" i="9"/>
  <c r="BK58" i="9"/>
  <c r="BB58" i="9"/>
  <c r="AP58" i="9"/>
  <c r="CA58" i="9"/>
  <c r="CO58" i="9"/>
  <c r="DZ58" i="9"/>
  <c r="DF58" i="9"/>
  <c r="BO58" i="9"/>
  <c r="BU58" i="9"/>
  <c r="AZ58" i="9"/>
  <c r="DG58" i="9"/>
  <c r="BR58" i="9"/>
  <c r="EA58" i="9"/>
  <c r="AV58" i="9"/>
  <c r="CC58" i="9"/>
  <c r="BD58" i="9"/>
  <c r="BQ58" i="9"/>
  <c r="AX58" i="9"/>
  <c r="CE58" i="9"/>
  <c r="ED58" i="9"/>
  <c r="BC58" i="9"/>
  <c r="EC58" i="9"/>
  <c r="BA64" i="9"/>
  <c r="AY64" i="9"/>
  <c r="AQ64" i="9"/>
  <c r="CE64" i="9"/>
  <c r="DW64" i="9"/>
  <c r="EB64" i="9"/>
  <c r="CV64" i="9"/>
  <c r="CI64" i="9"/>
  <c r="BW64" i="9"/>
  <c r="EA64" i="9"/>
  <c r="EC64" i="9"/>
  <c r="DH64" i="9"/>
  <c r="BG64" i="9"/>
  <c r="DM64" i="9"/>
  <c r="CC64" i="9"/>
  <c r="DU64" i="9"/>
  <c r="BR64" i="9"/>
  <c r="DO64" i="9"/>
  <c r="BF64" i="9"/>
  <c r="AU64" i="9"/>
  <c r="CA64" i="9"/>
  <c r="BH64" i="9"/>
  <c r="EE64" i="9"/>
  <c r="DR64" i="9"/>
  <c r="DV64" i="9"/>
  <c r="AV64" i="9"/>
  <c r="BD64" i="9"/>
  <c r="DI64" i="9"/>
  <c r="BZ64" i="9"/>
  <c r="BT64" i="9"/>
  <c r="CF64" i="9"/>
  <c r="CJ64" i="9"/>
  <c r="CN64" i="9"/>
  <c r="BQ64" i="9"/>
  <c r="BO64" i="9"/>
  <c r="BV64" i="9"/>
  <c r="DF64" i="9"/>
  <c r="BJ64" i="9"/>
  <c r="DQ64" i="9"/>
  <c r="BI64" i="9"/>
  <c r="BB64" i="9"/>
  <c r="AZ64" i="9"/>
  <c r="DZ64" i="9"/>
  <c r="AP64" i="9"/>
  <c r="CO64" i="9"/>
  <c r="AW64" i="9"/>
  <c r="BY64" i="9"/>
  <c r="DP64" i="9"/>
  <c r="BS64" i="9"/>
  <c r="CG64" i="9"/>
  <c r="AT64" i="9"/>
  <c r="BK64" i="9"/>
  <c r="AO64" i="9"/>
  <c r="BX64" i="9"/>
  <c r="BC64" i="9"/>
  <c r="AX64" i="9"/>
  <c r="AS64" i="9"/>
  <c r="ED64" i="9"/>
  <c r="BU64" i="9"/>
  <c r="BE64" i="9"/>
  <c r="DA64" i="9"/>
  <c r="CB64" i="9"/>
  <c r="DB64" i="9"/>
  <c r="CZ64" i="9"/>
  <c r="CH64" i="9"/>
  <c r="DN64" i="9"/>
  <c r="DG64" i="9"/>
  <c r="CM64" i="9"/>
  <c r="EW59" i="9"/>
  <c r="BN55" i="9"/>
  <c r="DX55" i="9"/>
  <c r="BM55" i="9"/>
  <c r="DY55" i="9"/>
  <c r="EY52" i="9"/>
  <c r="EF52" i="9"/>
  <c r="EM52" i="9" s="1"/>
  <c r="AN52" i="9"/>
  <c r="EW49" i="9"/>
  <c r="DS45" i="9"/>
  <c r="DT45" i="9"/>
  <c r="AR45" i="9"/>
  <c r="DE61" i="9"/>
  <c r="DD61" i="9"/>
  <c r="AM44" i="9"/>
  <c r="EZ44" i="9"/>
  <c r="ES44" i="9"/>
  <c r="EV44" i="9"/>
  <c r="ET44" i="9"/>
  <c r="EA48" i="9"/>
  <c r="DF48" i="9"/>
  <c r="BH48" i="9"/>
  <c r="CM48" i="9"/>
  <c r="AV48" i="9"/>
  <c r="CG48" i="9"/>
  <c r="DV48" i="9"/>
  <c r="EE48" i="9"/>
  <c r="AT48" i="9"/>
  <c r="DA48" i="9"/>
  <c r="DM48" i="9"/>
  <c r="BI48" i="9"/>
  <c r="BR48" i="9"/>
  <c r="BO48" i="9"/>
  <c r="AO48" i="9"/>
  <c r="DO48" i="9"/>
  <c r="AS48" i="9"/>
  <c r="AP48" i="9"/>
  <c r="AZ48" i="9"/>
  <c r="AQ48" i="9"/>
  <c r="BX48" i="9"/>
  <c r="DI48" i="9"/>
  <c r="DQ48" i="9"/>
  <c r="DW48" i="9"/>
  <c r="AX48" i="9"/>
  <c r="BE48" i="9"/>
  <c r="BK48" i="9"/>
  <c r="CZ48" i="9"/>
  <c r="DB48" i="9"/>
  <c r="CI48" i="9"/>
  <c r="CF48" i="9"/>
  <c r="AY48" i="9"/>
  <c r="BY48" i="9"/>
  <c r="CN48" i="9"/>
  <c r="BA48" i="9"/>
  <c r="BF48" i="9"/>
  <c r="DR48" i="9"/>
  <c r="BJ48" i="9"/>
  <c r="DG48" i="9"/>
  <c r="AU48" i="9"/>
  <c r="BZ48" i="9"/>
  <c r="DH48" i="9"/>
  <c r="BU48" i="9"/>
  <c r="CO48" i="9"/>
  <c r="BQ48" i="9"/>
  <c r="BT48" i="9"/>
  <c r="BB48" i="9"/>
  <c r="CC48" i="9"/>
  <c r="BC48" i="9"/>
  <c r="BV48" i="9"/>
  <c r="BD48" i="9"/>
  <c r="CA48" i="9"/>
  <c r="DP48" i="9"/>
  <c r="BG48" i="9"/>
  <c r="AW48" i="9"/>
  <c r="CH48" i="9"/>
  <c r="CV48" i="9"/>
  <c r="DN48" i="9"/>
  <c r="EC48" i="9"/>
  <c r="DU48" i="9"/>
  <c r="BW48" i="9"/>
  <c r="ED48" i="9"/>
  <c r="DZ48" i="9"/>
  <c r="BS48" i="9"/>
  <c r="CB48" i="9"/>
  <c r="EB48" i="9"/>
  <c r="CE48" i="9"/>
  <c r="DB45" i="9"/>
  <c r="DG45" i="9"/>
  <c r="BC45" i="9"/>
  <c r="BV45" i="9"/>
  <c r="AP45" i="9"/>
  <c r="BG45" i="9"/>
  <c r="EE45" i="9"/>
  <c r="CZ45" i="9"/>
  <c r="DF45" i="9"/>
  <c r="AV45" i="9"/>
  <c r="BO45" i="9"/>
  <c r="BJ45" i="9"/>
  <c r="DU45" i="9"/>
  <c r="BH45" i="9"/>
  <c r="CO45" i="9"/>
  <c r="BI45" i="9"/>
  <c r="DN45" i="9"/>
  <c r="DZ45" i="9"/>
  <c r="DQ45" i="9"/>
  <c r="BK45" i="9"/>
  <c r="CA45" i="9"/>
  <c r="AX45" i="9"/>
  <c r="AU45" i="9"/>
  <c r="BE45" i="9"/>
  <c r="BY45" i="9"/>
  <c r="BQ45" i="9"/>
  <c r="AS45" i="9"/>
  <c r="EA45" i="9"/>
  <c r="DM45" i="9"/>
  <c r="BZ45" i="9"/>
  <c r="BX45" i="9"/>
  <c r="AQ45" i="9"/>
  <c r="DI45" i="9"/>
  <c r="AW45" i="9"/>
  <c r="BD45" i="9"/>
  <c r="AY45" i="9"/>
  <c r="CF45" i="9"/>
  <c r="BB45" i="9"/>
  <c r="BR45" i="9"/>
  <c r="DH45" i="9"/>
  <c r="CH45" i="9"/>
  <c r="CE45" i="9"/>
  <c r="DO45" i="9"/>
  <c r="BW45" i="9"/>
  <c r="EB45" i="9"/>
  <c r="AT45" i="9"/>
  <c r="DA45" i="9"/>
  <c r="BU45" i="9"/>
  <c r="DV45" i="9"/>
  <c r="CG45" i="9"/>
  <c r="CC45" i="9"/>
  <c r="BF45" i="9"/>
  <c r="CM45" i="9"/>
  <c r="AZ45" i="9"/>
  <c r="EC45" i="9"/>
  <c r="BT45" i="9"/>
  <c r="BA45" i="9"/>
  <c r="BS45" i="9"/>
  <c r="AO45" i="9"/>
  <c r="CN45" i="9"/>
  <c r="CB45" i="9"/>
  <c r="CV45" i="9"/>
  <c r="DP45" i="9"/>
  <c r="DW45" i="9"/>
  <c r="DR45" i="9"/>
  <c r="ED45" i="9"/>
  <c r="BM56" i="9"/>
  <c r="BN56" i="9"/>
  <c r="DX56" i="9"/>
  <c r="DY56" i="9"/>
  <c r="EV50" i="9"/>
  <c r="AM50" i="9"/>
  <c r="ET50" i="9"/>
  <c r="EZ50" i="9"/>
  <c r="ES50" i="9"/>
  <c r="CW42" i="9"/>
  <c r="CX42" i="9"/>
  <c r="EW53" i="9"/>
  <c r="CW46" i="9"/>
  <c r="CX46" i="9"/>
  <c r="EW48" i="9"/>
  <c r="BM57" i="9"/>
  <c r="BN57" i="9"/>
  <c r="DX57" i="9"/>
  <c r="DY57" i="9"/>
  <c r="AN54" i="9"/>
  <c r="EF54" i="9"/>
  <c r="ER54" i="9" s="1"/>
  <c r="EY54" i="9"/>
  <c r="EW46" i="9"/>
  <c r="DE42" i="9"/>
  <c r="DD42" i="9"/>
  <c r="DW60" i="9"/>
  <c r="DV60" i="9"/>
  <c r="BU60" i="9"/>
  <c r="DM60" i="9"/>
  <c r="ED60" i="9"/>
  <c r="DH60" i="9"/>
  <c r="AT60" i="9"/>
  <c r="DZ60" i="9"/>
  <c r="DR60" i="9"/>
  <c r="DG60" i="9"/>
  <c r="EE60" i="9"/>
  <c r="CM60" i="9"/>
  <c r="DO60" i="9"/>
  <c r="DB60" i="9"/>
  <c r="DU60" i="9"/>
  <c r="BE60" i="9"/>
  <c r="EC60" i="9"/>
  <c r="CZ60" i="9"/>
  <c r="BR60" i="9"/>
  <c r="BS60" i="9"/>
  <c r="BF60" i="9"/>
  <c r="BG60" i="9"/>
  <c r="BT60" i="9"/>
  <c r="BH60" i="9"/>
  <c r="BA60" i="9"/>
  <c r="DN60" i="9"/>
  <c r="CE60" i="9"/>
  <c r="CO60" i="9"/>
  <c r="DI60" i="9"/>
  <c r="BW60" i="9"/>
  <c r="BV60" i="9"/>
  <c r="CG60" i="9"/>
  <c r="AP60" i="9"/>
  <c r="CB60" i="9"/>
  <c r="DF60" i="9"/>
  <c r="DA60" i="9"/>
  <c r="CF60" i="9"/>
  <c r="AY60" i="9"/>
  <c r="EB60" i="9"/>
  <c r="BD60" i="9"/>
  <c r="BC60" i="9"/>
  <c r="AW60" i="9"/>
  <c r="BI60" i="9"/>
  <c r="AQ60" i="9"/>
  <c r="AS60" i="9"/>
  <c r="AU60" i="9"/>
  <c r="DP60" i="9"/>
  <c r="AX60" i="9"/>
  <c r="AZ60" i="9"/>
  <c r="DQ60" i="9"/>
  <c r="BZ60" i="9"/>
  <c r="CJ60" i="9"/>
  <c r="BO60" i="9"/>
  <c r="AV60" i="9"/>
  <c r="BX60" i="9"/>
  <c r="BB60" i="9"/>
  <c r="BK60" i="9"/>
  <c r="BY60" i="9"/>
  <c r="BQ60" i="9"/>
  <c r="BJ60" i="9"/>
  <c r="AO60" i="9"/>
  <c r="EA60" i="9"/>
  <c r="CN60" i="9"/>
  <c r="CI60" i="9"/>
  <c r="CV60" i="9"/>
  <c r="CC60" i="9"/>
  <c r="CA60" i="9"/>
  <c r="CH60" i="9"/>
  <c r="DT55" i="9"/>
  <c r="DS55" i="9"/>
  <c r="AR55" i="9"/>
  <c r="CX60" i="9"/>
  <c r="CW60" i="9"/>
  <c r="DE56" i="9"/>
  <c r="DD56" i="9"/>
  <c r="EY45" i="9"/>
  <c r="AN45" i="9"/>
  <c r="EF45" i="9"/>
  <c r="EM45" i="9" s="1"/>
  <c r="CW56" i="9"/>
  <c r="CX56" i="9"/>
  <c r="CK52" i="9"/>
  <c r="CJ52" i="9" s="1"/>
  <c r="BM48" i="9"/>
  <c r="BN48" i="9"/>
  <c r="DY48" i="9"/>
  <c r="DX48" i="9"/>
  <c r="EZ45" i="9"/>
  <c r="ES45" i="9"/>
  <c r="AM45" i="9"/>
  <c r="EV45" i="9"/>
  <c r="ET45" i="9"/>
  <c r="EW61" i="9"/>
  <c r="DE59" i="9"/>
  <c r="DD59" i="9"/>
  <c r="BN50" i="9"/>
  <c r="DY50" i="9"/>
  <c r="BM50" i="9"/>
  <c r="DX50" i="9"/>
  <c r="ET48" i="9"/>
  <c r="AM48" i="9"/>
  <c r="ES48" i="9"/>
  <c r="EZ48" i="9"/>
  <c r="EV48" i="9"/>
  <c r="BL42" i="9"/>
  <c r="CK62" i="9"/>
  <c r="EW58" i="9"/>
  <c r="EY60" i="9"/>
  <c r="AN60" i="9"/>
  <c r="EF60" i="9"/>
  <c r="EM60" i="9" s="1"/>
  <c r="BL43" i="9"/>
  <c r="EF61" i="9"/>
  <c r="EM61" i="9" s="1"/>
  <c r="EY61" i="9"/>
  <c r="AN61" i="9"/>
  <c r="DE53" i="9"/>
  <c r="DD53" i="9"/>
  <c r="DE52" i="9"/>
  <c r="DD52" i="9"/>
  <c r="EW44" i="9"/>
  <c r="DT49" i="9"/>
  <c r="AR49" i="9"/>
  <c r="DS49" i="9"/>
  <c r="BL59" i="9"/>
  <c r="AR44" i="9"/>
  <c r="DS44" i="9"/>
  <c r="DT44" i="9"/>
  <c r="AR63" i="9"/>
  <c r="DT63" i="9"/>
  <c r="DS63" i="9"/>
  <c r="CB55" i="9"/>
  <c r="EE55" i="9"/>
  <c r="DA55" i="9"/>
  <c r="DU55" i="9"/>
  <c r="DQ55" i="9"/>
  <c r="BK55" i="9"/>
  <c r="DI55" i="9"/>
  <c r="AZ55" i="9"/>
  <c r="AO55" i="9"/>
  <c r="BC55" i="9"/>
  <c r="DG55" i="9"/>
  <c r="CC55" i="9"/>
  <c r="AT55" i="9"/>
  <c r="DB55" i="9"/>
  <c r="DR55" i="9"/>
  <c r="ED55" i="9"/>
  <c r="AU55" i="9"/>
  <c r="AY55" i="9"/>
  <c r="AS55" i="9"/>
  <c r="CV55" i="9"/>
  <c r="AP55" i="9"/>
  <c r="DF55" i="9"/>
  <c r="BG55" i="9"/>
  <c r="BE55" i="9"/>
  <c r="CI55" i="9"/>
  <c r="BF55" i="9"/>
  <c r="AW55" i="9"/>
  <c r="DN55" i="9"/>
  <c r="BT55" i="9"/>
  <c r="DO55" i="9"/>
  <c r="BS55" i="9"/>
  <c r="CH55" i="9"/>
  <c r="BB55" i="9"/>
  <c r="DW55" i="9"/>
  <c r="BH55" i="9"/>
  <c r="BQ55" i="9"/>
  <c r="CA55" i="9"/>
  <c r="BV55" i="9"/>
  <c r="DV55" i="9"/>
  <c r="CM55" i="9"/>
  <c r="CN55" i="9"/>
  <c r="BI55" i="9"/>
  <c r="CG55" i="9"/>
  <c r="DZ55" i="9"/>
  <c r="BW55" i="9"/>
  <c r="DP55" i="9"/>
  <c r="BY55" i="9"/>
  <c r="BU55" i="9"/>
  <c r="EB55" i="9"/>
  <c r="EC55" i="9"/>
  <c r="AV55" i="9"/>
  <c r="CJ55" i="9"/>
  <c r="AX55" i="9"/>
  <c r="CE55" i="9"/>
  <c r="BD55" i="9"/>
  <c r="BA55" i="9"/>
  <c r="CF55" i="9"/>
  <c r="BJ55" i="9"/>
  <c r="AQ55" i="9"/>
  <c r="CO55" i="9"/>
  <c r="BZ55" i="9"/>
  <c r="EA55" i="9"/>
  <c r="BO55" i="9"/>
  <c r="DH55" i="9"/>
  <c r="DM55" i="9"/>
  <c r="CZ55" i="9"/>
  <c r="BR55" i="9"/>
  <c r="BX55" i="9"/>
  <c r="EV63" i="9"/>
  <c r="ET63" i="9"/>
  <c r="AM63" i="9"/>
  <c r="ES63" i="9"/>
  <c r="EZ63" i="9"/>
  <c r="DR50" i="9"/>
  <c r="DA50" i="9"/>
  <c r="BW50" i="9"/>
  <c r="AV50" i="9"/>
  <c r="BC50" i="9"/>
  <c r="BT50" i="9"/>
  <c r="BI50" i="9"/>
  <c r="BD50" i="9"/>
  <c r="BB50" i="9"/>
  <c r="EC50" i="9"/>
  <c r="CN50" i="9"/>
  <c r="AY50" i="9"/>
  <c r="BY50" i="9"/>
  <c r="BJ50" i="9"/>
  <c r="BX50" i="9"/>
  <c r="AZ50" i="9"/>
  <c r="BU50" i="9"/>
  <c r="DV50" i="9"/>
  <c r="DB50" i="9"/>
  <c r="EW64" i="9"/>
  <c r="AQ53" i="9"/>
  <c r="AO53" i="9"/>
  <c r="DV53" i="9"/>
  <c r="DQ53" i="9"/>
  <c r="DM53" i="9"/>
  <c r="BR53" i="9"/>
  <c r="CG53" i="9"/>
  <c r="CN53" i="9"/>
  <c r="DZ53" i="9"/>
  <c r="CV53" i="9"/>
  <c r="DI53" i="9"/>
  <c r="BV53" i="9"/>
  <c r="CO53" i="9"/>
  <c r="AS53" i="9"/>
  <c r="BW53" i="9"/>
  <c r="DW53" i="9"/>
  <c r="BU53" i="9"/>
  <c r="AV53" i="9"/>
  <c r="BY53" i="9"/>
  <c r="BT53" i="9"/>
  <c r="BG53" i="9"/>
  <c r="BC53" i="9"/>
  <c r="BD53" i="9"/>
  <c r="CA53" i="9"/>
  <c r="AW53" i="9"/>
  <c r="DF53" i="9"/>
  <c r="BB53" i="9"/>
  <c r="EE53" i="9"/>
  <c r="BK53" i="9"/>
  <c r="CZ53" i="9"/>
  <c r="BA53" i="9"/>
  <c r="DO53" i="9"/>
  <c r="AP53" i="9"/>
  <c r="BE53" i="9"/>
  <c r="AU53" i="9"/>
  <c r="DP53" i="9"/>
  <c r="AZ53" i="9"/>
  <c r="BO53" i="9"/>
  <c r="AT53" i="9"/>
  <c r="BZ53" i="9"/>
  <c r="BJ53" i="9"/>
  <c r="DA53" i="9"/>
  <c r="BI53" i="9"/>
  <c r="DG53" i="9"/>
  <c r="BF53" i="9"/>
  <c r="EB53" i="9"/>
  <c r="DH53" i="9"/>
  <c r="ED53" i="9"/>
  <c r="AX53" i="9"/>
  <c r="AY53" i="9"/>
  <c r="DR53" i="9"/>
  <c r="BH53" i="9"/>
  <c r="DN53" i="9"/>
  <c r="CM53" i="9"/>
  <c r="CB53" i="9"/>
  <c r="CC53" i="9"/>
  <c r="EA53" i="9"/>
  <c r="BX53" i="9"/>
  <c r="BQ53" i="9"/>
  <c r="CE53" i="9"/>
  <c r="CF53" i="9"/>
  <c r="DU53" i="9"/>
  <c r="BS53" i="9"/>
  <c r="EC53" i="9"/>
  <c r="CH53" i="9"/>
  <c r="DB53" i="9"/>
  <c r="DQ65" i="9"/>
  <c r="DV65" i="9"/>
  <c r="AQ65" i="9"/>
  <c r="AV65" i="9"/>
  <c r="CA65" i="9"/>
  <c r="AZ65" i="9"/>
  <c r="BG65" i="9"/>
  <c r="BU65" i="9"/>
  <c r="CZ65" i="9"/>
  <c r="DA65" i="9"/>
  <c r="BS65" i="9"/>
  <c r="DB65" i="9"/>
  <c r="DZ65" i="9"/>
  <c r="CI65" i="9"/>
  <c r="DF65" i="9"/>
  <c r="DH65" i="9"/>
  <c r="DN65" i="9"/>
  <c r="DI65" i="9"/>
  <c r="CM65" i="9"/>
  <c r="DW65" i="9"/>
  <c r="AW65" i="9"/>
  <c r="CV65" i="9"/>
  <c r="AS65" i="9"/>
  <c r="BI65" i="9"/>
  <c r="CB65" i="9"/>
  <c r="AY65" i="9"/>
  <c r="BR65" i="9"/>
  <c r="BW65" i="9"/>
  <c r="CH65" i="9"/>
  <c r="BJ65" i="9"/>
  <c r="AT65" i="9"/>
  <c r="BB65" i="9"/>
  <c r="DO65" i="9"/>
  <c r="ED65" i="9"/>
  <c r="DP65" i="9"/>
  <c r="DR65" i="9"/>
  <c r="EA65" i="9"/>
  <c r="BE65" i="9"/>
  <c r="CE65" i="9"/>
  <c r="CF65" i="9"/>
  <c r="DU65" i="9"/>
  <c r="AP65" i="9"/>
  <c r="BH65" i="9"/>
  <c r="EE65" i="9"/>
  <c r="EC65" i="9"/>
  <c r="BA65" i="9"/>
  <c r="BY65" i="9"/>
  <c r="BD65" i="9"/>
  <c r="BQ65" i="9"/>
  <c r="CN65" i="9"/>
  <c r="BZ65" i="9"/>
  <c r="DM65" i="9"/>
  <c r="CO65" i="9"/>
  <c r="BC65" i="9"/>
  <c r="AX65" i="9"/>
  <c r="CG65" i="9"/>
  <c r="BT65" i="9"/>
  <c r="CC65" i="9"/>
  <c r="BX65" i="9"/>
  <c r="BK65" i="9"/>
  <c r="DG65" i="9"/>
  <c r="AU65" i="9"/>
  <c r="AO65" i="9"/>
  <c r="BO65" i="9"/>
  <c r="BF65" i="9"/>
  <c r="BV65" i="9"/>
  <c r="EB65" i="9"/>
  <c r="DQ14" i="9"/>
  <c r="CK8" i="9"/>
  <c r="CJ8" i="9" s="1"/>
  <c r="CK9" i="9"/>
  <c r="CJ9" i="9" s="1"/>
  <c r="CK22" i="9"/>
  <c r="CI22" i="9" s="1"/>
  <c r="CK10" i="9"/>
  <c r="CJ10" i="9" s="1"/>
  <c r="CK38" i="9"/>
  <c r="CI38" i="9" s="1"/>
  <c r="AQ14" i="9"/>
  <c r="BY19" i="9"/>
  <c r="BL16" i="9"/>
  <c r="BY14" i="9"/>
  <c r="BL21" i="9"/>
  <c r="AS39" i="9"/>
  <c r="BE19" i="9"/>
  <c r="CK25" i="9"/>
  <c r="CI25" i="9" s="1"/>
  <c r="BL35" i="9"/>
  <c r="BB39" i="9"/>
  <c r="BL30" i="9"/>
  <c r="AU1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W39" i="9"/>
  <c r="CK39" i="9"/>
  <c r="BL29" i="9"/>
  <c r="CK17" i="9"/>
  <c r="CI17" i="9" s="1"/>
  <c r="AQ19" i="9"/>
  <c r="AV14" i="9"/>
  <c r="AP14" i="9"/>
  <c r="BT19" i="9"/>
  <c r="AP41" i="9"/>
  <c r="AT41" i="9"/>
  <c r="AX41" i="9"/>
  <c r="BB41" i="9"/>
  <c r="BF41" i="9"/>
  <c r="BJ41" i="9"/>
  <c r="BR41" i="9"/>
  <c r="BV41" i="9"/>
  <c r="BZ41" i="9"/>
  <c r="CE41" i="9"/>
  <c r="CM41" i="9"/>
  <c r="DG41" i="9"/>
  <c r="DP41" i="9"/>
  <c r="EB41" i="9"/>
  <c r="AQ41" i="9"/>
  <c r="AU41" i="9"/>
  <c r="AY41" i="9"/>
  <c r="BC41" i="9"/>
  <c r="BG41" i="9"/>
  <c r="BK41" i="9"/>
  <c r="BO41" i="9"/>
  <c r="BS41" i="9"/>
  <c r="BW41" i="9"/>
  <c r="CA41" i="9"/>
  <c r="CF41" i="9"/>
  <c r="CN41" i="9"/>
  <c r="CV41" i="9"/>
  <c r="CZ41" i="9"/>
  <c r="DH41" i="9"/>
  <c r="DM41" i="9"/>
  <c r="DQ41" i="9"/>
  <c r="DU41" i="9"/>
  <c r="EC41" i="9"/>
  <c r="EA41" i="9"/>
  <c r="AV41" i="9"/>
  <c r="AZ41" i="9"/>
  <c r="BD41" i="9"/>
  <c r="BH41" i="9"/>
  <c r="BT41" i="9"/>
  <c r="BX41" i="9"/>
  <c r="CB41" i="9"/>
  <c r="CG41" i="9"/>
  <c r="CO41" i="9"/>
  <c r="DA41" i="9"/>
  <c r="DI41" i="9"/>
  <c r="DN41" i="9"/>
  <c r="DR41" i="9"/>
  <c r="DV41" i="9"/>
  <c r="DZ41" i="9"/>
  <c r="ED41" i="9"/>
  <c r="EE41" i="9"/>
  <c r="AO41" i="9"/>
  <c r="AS41" i="9"/>
  <c r="AW41" i="9"/>
  <c r="BA41" i="9"/>
  <c r="BE41" i="9"/>
  <c r="BI41" i="9"/>
  <c r="BQ41" i="9"/>
  <c r="BU41" i="9"/>
  <c r="BY41" i="9"/>
  <c r="CC41" i="9"/>
  <c r="CH41" i="9"/>
  <c r="DB41" i="9"/>
  <c r="DF41" i="9"/>
  <c r="DO41" i="9"/>
  <c r="DW41" i="9"/>
  <c r="CX36" i="9"/>
  <c r="CW36" i="9"/>
  <c r="DY9" i="9"/>
  <c r="BM9" i="9"/>
  <c r="BN9" i="9"/>
  <c r="DX9" i="9"/>
  <c r="DX34" i="9"/>
  <c r="BM34" i="9"/>
  <c r="DY34" i="9"/>
  <c r="BN34" i="9"/>
  <c r="DT28" i="9"/>
  <c r="AR28" i="9"/>
  <c r="DS28" i="9"/>
  <c r="EW22" i="9"/>
  <c r="DS36" i="9"/>
  <c r="DT36" i="9"/>
  <c r="AR36" i="9"/>
  <c r="EF33" i="9"/>
  <c r="EQ33" i="9" s="1"/>
  <c r="AN33" i="9"/>
  <c r="EY33" i="9"/>
  <c r="AR20" i="9"/>
  <c r="DS20" i="9"/>
  <c r="DT20" i="9"/>
  <c r="AN12" i="9"/>
  <c r="EY12" i="9"/>
  <c r="EF12" i="9"/>
  <c r="EI12" i="9" s="1"/>
  <c r="CK40" i="9"/>
  <c r="CJ40" i="9" s="1"/>
  <c r="CW14" i="9"/>
  <c r="CX14" i="9"/>
  <c r="ES25" i="9"/>
  <c r="ET25" i="9"/>
  <c r="AM25" i="9"/>
  <c r="EZ25" i="9"/>
  <c r="BM7" i="9"/>
  <c r="BN7" i="9"/>
  <c r="DX7" i="9"/>
  <c r="DY7" i="9"/>
  <c r="BN17" i="9"/>
  <c r="DX17" i="9"/>
  <c r="DY17" i="9"/>
  <c r="BM17" i="9"/>
  <c r="AO24" i="9"/>
  <c r="AS24" i="9"/>
  <c r="AW24" i="9"/>
  <c r="BA24" i="9"/>
  <c r="BE24" i="9"/>
  <c r="BI24" i="9"/>
  <c r="BQ24" i="9"/>
  <c r="BU24" i="9"/>
  <c r="BY24" i="9"/>
  <c r="CC24" i="9"/>
  <c r="CH24" i="9"/>
  <c r="DB24" i="9"/>
  <c r="DF24" i="9"/>
  <c r="DO24" i="9"/>
  <c r="DW24" i="9"/>
  <c r="EA24" i="9"/>
  <c r="EE24" i="9"/>
  <c r="AP24" i="9"/>
  <c r="AT24" i="9"/>
  <c r="AX24" i="9"/>
  <c r="BB24" i="9"/>
  <c r="BF24" i="9"/>
  <c r="BJ24" i="9"/>
  <c r="BR24" i="9"/>
  <c r="BV24" i="9"/>
  <c r="BZ24" i="9"/>
  <c r="CE24" i="9"/>
  <c r="CM24" i="9"/>
  <c r="DG24" i="9"/>
  <c r="DP24" i="9"/>
  <c r="EB24" i="9"/>
  <c r="AU24" i="9"/>
  <c r="BC24" i="9"/>
  <c r="BK24" i="9"/>
  <c r="BS24" i="9"/>
  <c r="CA24" i="9"/>
  <c r="CZ24" i="9"/>
  <c r="DH24" i="9"/>
  <c r="DQ24" i="9"/>
  <c r="AV24" i="9"/>
  <c r="BD24" i="9"/>
  <c r="BT24" i="9"/>
  <c r="CB24" i="9"/>
  <c r="DA24" i="9"/>
  <c r="DI24" i="9"/>
  <c r="DR24" i="9"/>
  <c r="DZ24" i="9"/>
  <c r="AQ24" i="9"/>
  <c r="AY24" i="9"/>
  <c r="BG24" i="9"/>
  <c r="BO24" i="9"/>
  <c r="BW24" i="9"/>
  <c r="CF24" i="9"/>
  <c r="CN24" i="9"/>
  <c r="CV24" i="9"/>
  <c r="DM24" i="9"/>
  <c r="DU24" i="9"/>
  <c r="EC24" i="9"/>
  <c r="AZ24" i="9"/>
  <c r="BH24" i="9"/>
  <c r="BX24" i="9"/>
  <c r="CG24" i="9"/>
  <c r="CO24" i="9"/>
  <c r="DN24" i="9"/>
  <c r="DV24" i="9"/>
  <c r="ED24" i="9"/>
  <c r="AQ23" i="9"/>
  <c r="AU23" i="9"/>
  <c r="AY23" i="9"/>
  <c r="BC23" i="9"/>
  <c r="BG23" i="9"/>
  <c r="BK23" i="9"/>
  <c r="BO23" i="9"/>
  <c r="BS23" i="9"/>
  <c r="BW23" i="9"/>
  <c r="CA23" i="9"/>
  <c r="CF23" i="9"/>
  <c r="CN23" i="9"/>
  <c r="CV23" i="9"/>
  <c r="CZ23" i="9"/>
  <c r="DH23" i="9"/>
  <c r="DM23" i="9"/>
  <c r="DQ23" i="9"/>
  <c r="DU23" i="9"/>
  <c r="EC23" i="9"/>
  <c r="AV23" i="9"/>
  <c r="AZ23" i="9"/>
  <c r="BD23" i="9"/>
  <c r="BH23" i="9"/>
  <c r="BT23" i="9"/>
  <c r="BX23" i="9"/>
  <c r="CB23" i="9"/>
  <c r="CG23" i="9"/>
  <c r="CO23" i="9"/>
  <c r="DA23" i="9"/>
  <c r="DI23" i="9"/>
  <c r="DN23" i="9"/>
  <c r="DR23" i="9"/>
  <c r="DV23" i="9"/>
  <c r="DZ23" i="9"/>
  <c r="ED23" i="9"/>
  <c r="AS23" i="9"/>
  <c r="BA23" i="9"/>
  <c r="BI23" i="9"/>
  <c r="BQ23" i="9"/>
  <c r="BY23" i="9"/>
  <c r="CH23" i="9"/>
  <c r="DF23" i="9"/>
  <c r="DO23" i="9"/>
  <c r="DW23" i="9"/>
  <c r="EE23" i="9"/>
  <c r="AT23" i="9"/>
  <c r="BB23" i="9"/>
  <c r="BJ23" i="9"/>
  <c r="BR23" i="9"/>
  <c r="BZ23" i="9"/>
  <c r="DG23" i="9"/>
  <c r="DP23" i="9"/>
  <c r="AO23" i="9"/>
  <c r="AW23" i="9"/>
  <c r="BE23" i="9"/>
  <c r="BU23" i="9"/>
  <c r="CC23" i="9"/>
  <c r="DB23" i="9"/>
  <c r="EA23" i="9"/>
  <c r="AP23" i="9"/>
  <c r="AX23" i="9"/>
  <c r="BF23" i="9"/>
  <c r="BV23" i="9"/>
  <c r="CE23" i="9"/>
  <c r="CM23" i="9"/>
  <c r="EB23" i="9"/>
  <c r="BL10" i="9"/>
  <c r="BG14" i="9"/>
  <c r="BF14" i="9"/>
  <c r="CV14" i="9"/>
  <c r="BE14" i="9"/>
  <c r="AP19" i="9"/>
  <c r="DO19" i="9"/>
  <c r="DR19" i="9"/>
  <c r="DQ19" i="9"/>
  <c r="DY8" i="9"/>
  <c r="DB39" i="9"/>
  <c r="CC39" i="9"/>
  <c r="BI39" i="9"/>
  <c r="DZ39" i="9"/>
  <c r="DI39" i="9"/>
  <c r="BH39" i="9"/>
  <c r="DM39" i="9"/>
  <c r="CN39" i="9"/>
  <c r="BW39" i="9"/>
  <c r="AQ15" i="9"/>
  <c r="AU15" i="9"/>
  <c r="AY15" i="9"/>
  <c r="BC15" i="9"/>
  <c r="BG15" i="9"/>
  <c r="BK15" i="9"/>
  <c r="BO15" i="9"/>
  <c r="BS15" i="9"/>
  <c r="BW15" i="9"/>
  <c r="CA15" i="9"/>
  <c r="CF15" i="9"/>
  <c r="CN15" i="9"/>
  <c r="CV15" i="9"/>
  <c r="DH15" i="9"/>
  <c r="DM15" i="9"/>
  <c r="DQ15" i="9"/>
  <c r="DU15" i="9"/>
  <c r="EC15" i="9"/>
  <c r="AV15" i="9"/>
  <c r="AZ15" i="9"/>
  <c r="BD15" i="9"/>
  <c r="BH15" i="9"/>
  <c r="BT15" i="9"/>
  <c r="BX15" i="9"/>
  <c r="CB15" i="9"/>
  <c r="CG15" i="9"/>
  <c r="CO15" i="9"/>
  <c r="DI15" i="9"/>
  <c r="DN15" i="9"/>
  <c r="DR15" i="9"/>
  <c r="DV15" i="9"/>
  <c r="DZ15" i="9"/>
  <c r="ED15" i="9"/>
  <c r="AO15" i="9"/>
  <c r="AS15" i="9"/>
  <c r="AW15" i="9"/>
  <c r="BA15" i="9"/>
  <c r="BE15" i="9"/>
  <c r="BI15" i="9"/>
  <c r="BQ15" i="9"/>
  <c r="BU15" i="9"/>
  <c r="BY15" i="9"/>
  <c r="CC15" i="9"/>
  <c r="CH15" i="9"/>
  <c r="DB15" i="9"/>
  <c r="DF15" i="9"/>
  <c r="DO15" i="9"/>
  <c r="DW15" i="9"/>
  <c r="EA15" i="9"/>
  <c r="EE15" i="9"/>
  <c r="AP15" i="9"/>
  <c r="AT15" i="9"/>
  <c r="AX15" i="9"/>
  <c r="BB15" i="9"/>
  <c r="BF15" i="9"/>
  <c r="BJ15" i="9"/>
  <c r="BR15" i="9"/>
  <c r="BV15" i="9"/>
  <c r="BZ15" i="9"/>
  <c r="CE15" i="9"/>
  <c r="CM15" i="9"/>
  <c r="DG15" i="9"/>
  <c r="DP15" i="9"/>
  <c r="EB15" i="9"/>
  <c r="AN34" i="9"/>
  <c r="EF34" i="9"/>
  <c r="ER34" i="9" s="1"/>
  <c r="EY34" i="9"/>
  <c r="AN31" i="9"/>
  <c r="EY31" i="9"/>
  <c r="EF31" i="9"/>
  <c r="EL31" i="9" s="1"/>
  <c r="ES36" i="9"/>
  <c r="AM36" i="9"/>
  <c r="ET36" i="9"/>
  <c r="EZ36" i="9"/>
  <c r="AV34" i="9"/>
  <c r="AZ34" i="9"/>
  <c r="BD34" i="9"/>
  <c r="BH34" i="9"/>
  <c r="BT34" i="9"/>
  <c r="BX34" i="9"/>
  <c r="CB34" i="9"/>
  <c r="CG34" i="9"/>
  <c r="CM34" i="9"/>
  <c r="DG34" i="9"/>
  <c r="DP34" i="9"/>
  <c r="EB34" i="9"/>
  <c r="AO34" i="9"/>
  <c r="AS34" i="9"/>
  <c r="AW34" i="9"/>
  <c r="BA34" i="9"/>
  <c r="BE34" i="9"/>
  <c r="BI34" i="9"/>
  <c r="BQ34" i="9"/>
  <c r="BU34" i="9"/>
  <c r="BY34" i="9"/>
  <c r="CC34" i="9"/>
  <c r="CH34" i="9"/>
  <c r="CN34" i="9"/>
  <c r="CV34" i="9"/>
  <c r="DH34" i="9"/>
  <c r="DM34" i="9"/>
  <c r="DQ34" i="9"/>
  <c r="DU34" i="9"/>
  <c r="EC34" i="9"/>
  <c r="AT34" i="9"/>
  <c r="BB34" i="9"/>
  <c r="BJ34" i="9"/>
  <c r="BR34" i="9"/>
  <c r="BZ34" i="9"/>
  <c r="DI34" i="9"/>
  <c r="DR34" i="9"/>
  <c r="DZ34" i="9"/>
  <c r="AU34" i="9"/>
  <c r="BC34" i="9"/>
  <c r="BK34" i="9"/>
  <c r="BS34" i="9"/>
  <c r="CA34" i="9"/>
  <c r="DB34" i="9"/>
  <c r="EA34" i="9"/>
  <c r="AP34" i="9"/>
  <c r="AX34" i="9"/>
  <c r="BF34" i="9"/>
  <c r="BV34" i="9"/>
  <c r="CE34" i="9"/>
  <c r="CO34" i="9"/>
  <c r="DN34" i="9"/>
  <c r="DV34" i="9"/>
  <c r="ED34" i="9"/>
  <c r="AQ34" i="9"/>
  <c r="AY34" i="9"/>
  <c r="BG34" i="9"/>
  <c r="BO34" i="9"/>
  <c r="BW34" i="9"/>
  <c r="CF34" i="9"/>
  <c r="DF34" i="9"/>
  <c r="DO34" i="9"/>
  <c r="DW34" i="9"/>
  <c r="EE34" i="9"/>
  <c r="EF8" i="9"/>
  <c r="EY8" i="9"/>
  <c r="AN8" i="9"/>
  <c r="CX24" i="9"/>
  <c r="CW24" i="9"/>
  <c r="DX22" i="9"/>
  <c r="BM22" i="9"/>
  <c r="BN22" i="9"/>
  <c r="DY22" i="9"/>
  <c r="DS7" i="9"/>
  <c r="DT7" i="9"/>
  <c r="AR7" i="9"/>
  <c r="AR11" i="9"/>
  <c r="DS11" i="9"/>
  <c r="DT11" i="9"/>
  <c r="CW17" i="9"/>
  <c r="CX17" i="9"/>
  <c r="BL19" i="9"/>
  <c r="AQ13" i="9"/>
  <c r="AU13" i="9"/>
  <c r="AY13" i="9"/>
  <c r="BC13" i="9"/>
  <c r="BG13" i="9"/>
  <c r="BK13" i="9"/>
  <c r="BO13" i="9"/>
  <c r="BS13" i="9"/>
  <c r="BW13" i="9"/>
  <c r="CA13" i="9"/>
  <c r="CF13" i="9"/>
  <c r="CN13" i="9"/>
  <c r="CV13" i="9"/>
  <c r="DH13" i="9"/>
  <c r="DM13" i="9"/>
  <c r="DQ13" i="9"/>
  <c r="DU13" i="9"/>
  <c r="EC13" i="9"/>
  <c r="AV13" i="9"/>
  <c r="AZ13" i="9"/>
  <c r="BD13" i="9"/>
  <c r="BH13" i="9"/>
  <c r="BT13" i="9"/>
  <c r="BX13" i="9"/>
  <c r="CB13" i="9"/>
  <c r="CG13" i="9"/>
  <c r="CO13" i="9"/>
  <c r="DI13" i="9"/>
  <c r="DN13" i="9"/>
  <c r="DR13" i="9"/>
  <c r="DV13" i="9"/>
  <c r="DZ13" i="9"/>
  <c r="ED13" i="9"/>
  <c r="AO13" i="9"/>
  <c r="AS13" i="9"/>
  <c r="AW13" i="9"/>
  <c r="BA13" i="9"/>
  <c r="BE13" i="9"/>
  <c r="BI13" i="9"/>
  <c r="BQ13" i="9"/>
  <c r="BU13" i="9"/>
  <c r="BY13" i="9"/>
  <c r="CC13" i="9"/>
  <c r="CH13" i="9"/>
  <c r="DB13" i="9"/>
  <c r="DF13" i="9"/>
  <c r="DO13" i="9"/>
  <c r="DW13" i="9"/>
  <c r="EA13" i="9"/>
  <c r="EE13" i="9"/>
  <c r="AP13" i="9"/>
  <c r="AT13" i="9"/>
  <c r="AX13" i="9"/>
  <c r="BB13" i="9"/>
  <c r="BF13" i="9"/>
  <c r="BJ13" i="9"/>
  <c r="BR13" i="9"/>
  <c r="BV13" i="9"/>
  <c r="BZ13" i="9"/>
  <c r="CE13" i="9"/>
  <c r="CM13" i="9"/>
  <c r="DG13" i="9"/>
  <c r="DP13" i="9"/>
  <c r="EB13" i="9"/>
  <c r="CW41" i="9"/>
  <c r="CX41" i="9"/>
  <c r="AO27" i="9"/>
  <c r="AS27" i="9"/>
  <c r="AW27" i="9"/>
  <c r="BA27" i="9"/>
  <c r="BE27" i="9"/>
  <c r="BI27" i="9"/>
  <c r="BQ27" i="9"/>
  <c r="BU27" i="9"/>
  <c r="BY27" i="9"/>
  <c r="CC27" i="9"/>
  <c r="CH27" i="9"/>
  <c r="DB27" i="9"/>
  <c r="DF27" i="9"/>
  <c r="DO27" i="9"/>
  <c r="DW27" i="9"/>
  <c r="EA27" i="9"/>
  <c r="EE27" i="9"/>
  <c r="AP27" i="9"/>
  <c r="AT27" i="9"/>
  <c r="AX27" i="9"/>
  <c r="BB27" i="9"/>
  <c r="BF27" i="9"/>
  <c r="BJ27" i="9"/>
  <c r="BR27" i="9"/>
  <c r="BV27" i="9"/>
  <c r="BZ27" i="9"/>
  <c r="CE27" i="9"/>
  <c r="CM27" i="9"/>
  <c r="DG27" i="9"/>
  <c r="DP27" i="9"/>
  <c r="EB27" i="9"/>
  <c r="AQ27" i="9"/>
  <c r="AU27" i="9"/>
  <c r="AY27" i="9"/>
  <c r="BC27" i="9"/>
  <c r="BG27" i="9"/>
  <c r="BK27" i="9"/>
  <c r="BO27" i="9"/>
  <c r="BS27" i="9"/>
  <c r="BW27" i="9"/>
  <c r="CA27" i="9"/>
  <c r="CF27" i="9"/>
  <c r="CN27" i="9"/>
  <c r="CV27" i="9"/>
  <c r="CZ27" i="9"/>
  <c r="DH27" i="9"/>
  <c r="DM27" i="9"/>
  <c r="DQ27" i="9"/>
  <c r="DU27" i="9"/>
  <c r="EC27" i="9"/>
  <c r="AV27" i="9"/>
  <c r="AZ27" i="9"/>
  <c r="BD27" i="9"/>
  <c r="BH27" i="9"/>
  <c r="BT27" i="9"/>
  <c r="BX27" i="9"/>
  <c r="CB27" i="9"/>
  <c r="CG27" i="9"/>
  <c r="CO27" i="9"/>
  <c r="DA27" i="9"/>
  <c r="DI27" i="9"/>
  <c r="DN27" i="9"/>
  <c r="DR27" i="9"/>
  <c r="DV27" i="9"/>
  <c r="DZ27" i="9"/>
  <c r="ED27" i="9"/>
  <c r="BM35" i="9"/>
  <c r="BN35" i="9"/>
  <c r="DX35" i="9"/>
  <c r="DY35" i="9"/>
  <c r="DD30" i="9"/>
  <c r="DE30" i="9"/>
  <c r="BN10" i="9"/>
  <c r="DX10" i="9"/>
  <c r="BM10" i="9"/>
  <c r="DY10" i="9"/>
  <c r="BM27" i="9"/>
  <c r="BN27" i="9"/>
  <c r="DX27" i="9"/>
  <c r="DY27" i="9"/>
  <c r="BN39" i="9"/>
  <c r="DX39" i="9"/>
  <c r="DY39" i="9"/>
  <c r="BM39" i="9"/>
  <c r="EF36" i="9"/>
  <c r="EM36" i="9" s="1"/>
  <c r="EY36" i="9"/>
  <c r="AN36" i="9"/>
  <c r="BM11" i="9"/>
  <c r="BN11" i="9"/>
  <c r="DX11" i="9"/>
  <c r="DY11" i="9"/>
  <c r="DX33" i="9"/>
  <c r="DY33" i="9"/>
  <c r="BM33" i="9"/>
  <c r="BN33" i="9"/>
  <c r="CX16" i="9"/>
  <c r="CW16" i="9"/>
  <c r="DD41" i="9"/>
  <c r="DE41" i="9"/>
  <c r="DS38" i="9"/>
  <c r="AR38" i="9"/>
  <c r="DT38" i="9"/>
  <c r="BM26" i="9"/>
  <c r="DX26" i="9"/>
  <c r="BN26" i="9"/>
  <c r="DY26" i="9"/>
  <c r="EW27" i="9"/>
  <c r="BL39" i="9"/>
  <c r="BL27" i="9"/>
  <c r="AM29" i="9"/>
  <c r="EZ29" i="9"/>
  <c r="ES29" i="9"/>
  <c r="ET29" i="9"/>
  <c r="AP17" i="9"/>
  <c r="AT17" i="9"/>
  <c r="AX17" i="9"/>
  <c r="BB17" i="9"/>
  <c r="BF17" i="9"/>
  <c r="BJ17" i="9"/>
  <c r="BR17" i="9"/>
  <c r="BV17" i="9"/>
  <c r="BZ17" i="9"/>
  <c r="CE17" i="9"/>
  <c r="CM17" i="9"/>
  <c r="DG17" i="9"/>
  <c r="DP17" i="9"/>
  <c r="EB17" i="9"/>
  <c r="AQ17" i="9"/>
  <c r="AU17" i="9"/>
  <c r="AY17" i="9"/>
  <c r="BC17" i="9"/>
  <c r="BG17" i="9"/>
  <c r="BK17" i="9"/>
  <c r="BO17" i="9"/>
  <c r="BS17" i="9"/>
  <c r="BW17" i="9"/>
  <c r="CA17" i="9"/>
  <c r="CF17" i="9"/>
  <c r="CN17" i="9"/>
  <c r="CV17" i="9"/>
  <c r="DH17" i="9"/>
  <c r="DM17" i="9"/>
  <c r="DQ17" i="9"/>
  <c r="DU17" i="9"/>
  <c r="EC17" i="9"/>
  <c r="AV17" i="9"/>
  <c r="AZ17" i="9"/>
  <c r="BD17" i="9"/>
  <c r="BH17" i="9"/>
  <c r="BT17" i="9"/>
  <c r="BX17" i="9"/>
  <c r="CB17" i="9"/>
  <c r="CG17" i="9"/>
  <c r="CO17" i="9"/>
  <c r="DI17" i="9"/>
  <c r="DN17" i="9"/>
  <c r="DR17" i="9"/>
  <c r="DV17" i="9"/>
  <c r="DZ17" i="9"/>
  <c r="ED17" i="9"/>
  <c r="AO17" i="9"/>
  <c r="AS17" i="9"/>
  <c r="AW17" i="9"/>
  <c r="BA17" i="9"/>
  <c r="BE17" i="9"/>
  <c r="BI17" i="9"/>
  <c r="BQ17" i="9"/>
  <c r="BU17" i="9"/>
  <c r="BY17" i="9"/>
  <c r="CC17" i="9"/>
  <c r="CH17" i="9"/>
  <c r="DB17" i="9"/>
  <c r="DF17" i="9"/>
  <c r="DO17" i="9"/>
  <c r="DW17" i="9"/>
  <c r="EA17" i="9"/>
  <c r="EE17" i="9"/>
  <c r="AM28" i="9"/>
  <c r="EZ28" i="9"/>
  <c r="ET28" i="9"/>
  <c r="ES28" i="9"/>
  <c r="DD22" i="9"/>
  <c r="DE22" i="9"/>
  <c r="CX32" i="9"/>
  <c r="CW32" i="9"/>
  <c r="BM40" i="9"/>
  <c r="BN40" i="9"/>
  <c r="DX40" i="9"/>
  <c r="DY40" i="9"/>
  <c r="AO32" i="9"/>
  <c r="AS32" i="9"/>
  <c r="AW32" i="9"/>
  <c r="BA32" i="9"/>
  <c r="BE32" i="9"/>
  <c r="BI32" i="9"/>
  <c r="BQ32" i="9"/>
  <c r="BU32" i="9"/>
  <c r="BY32" i="9"/>
  <c r="CC32" i="9"/>
  <c r="CH32" i="9"/>
  <c r="DB32" i="9"/>
  <c r="DF32" i="9"/>
  <c r="DO32" i="9"/>
  <c r="DW32" i="9"/>
  <c r="EA32" i="9"/>
  <c r="EE32" i="9"/>
  <c r="AP32" i="9"/>
  <c r="AT32" i="9"/>
  <c r="AX32" i="9"/>
  <c r="BB32" i="9"/>
  <c r="BF32" i="9"/>
  <c r="BJ32" i="9"/>
  <c r="BR32" i="9"/>
  <c r="BV32" i="9"/>
  <c r="BZ32" i="9"/>
  <c r="CE32" i="9"/>
  <c r="CM32" i="9"/>
  <c r="DG32" i="9"/>
  <c r="DP32" i="9"/>
  <c r="EB32" i="9"/>
  <c r="AU32" i="9"/>
  <c r="BC32" i="9"/>
  <c r="BK32" i="9"/>
  <c r="BS32" i="9"/>
  <c r="CA32" i="9"/>
  <c r="CZ32" i="9"/>
  <c r="DH32" i="9"/>
  <c r="DQ32" i="9"/>
  <c r="AV32" i="9"/>
  <c r="BD32" i="9"/>
  <c r="BT32" i="9"/>
  <c r="CB32" i="9"/>
  <c r="DA32" i="9"/>
  <c r="DI32" i="9"/>
  <c r="DR32" i="9"/>
  <c r="DZ32" i="9"/>
  <c r="AQ32" i="9"/>
  <c r="AY32" i="9"/>
  <c r="BG32" i="9"/>
  <c r="BO32" i="9"/>
  <c r="BW32" i="9"/>
  <c r="CF32" i="9"/>
  <c r="CN32" i="9"/>
  <c r="CV32" i="9"/>
  <c r="DM32" i="9"/>
  <c r="DU32" i="9"/>
  <c r="EC32" i="9"/>
  <c r="AZ32" i="9"/>
  <c r="BH32" i="9"/>
  <c r="BX32" i="9"/>
  <c r="CG32" i="9"/>
  <c r="CO32" i="9"/>
  <c r="DN32" i="9"/>
  <c r="DV32" i="9"/>
  <c r="ED32" i="9"/>
  <c r="DY31" i="9"/>
  <c r="BM31" i="9"/>
  <c r="BN31" i="9"/>
  <c r="DX31" i="9"/>
  <c r="AR31" i="9"/>
  <c r="DS31" i="9"/>
  <c r="DT31" i="9"/>
  <c r="CW34" i="9"/>
  <c r="CX34" i="9"/>
  <c r="AM23" i="9"/>
  <c r="ES23" i="9"/>
  <c r="ET23" i="9"/>
  <c r="EZ23" i="9"/>
  <c r="EY18" i="9"/>
  <c r="AN18" i="9"/>
  <c r="EF18" i="9"/>
  <c r="EP18" i="9" s="1"/>
  <c r="DS27" i="9"/>
  <c r="DT27" i="9"/>
  <c r="AR27" i="9"/>
  <c r="AN13" i="9"/>
  <c r="EY13" i="9"/>
  <c r="EF13" i="9"/>
  <c r="EI13" i="9" s="1"/>
  <c r="AR9" i="9"/>
  <c r="DS9" i="9"/>
  <c r="DT9" i="9"/>
  <c r="EW21" i="9"/>
  <c r="EY27" i="9"/>
  <c r="EF27" i="9"/>
  <c r="EL27" i="9" s="1"/>
  <c r="AN27" i="9"/>
  <c r="DT8" i="9"/>
  <c r="AR8" i="9"/>
  <c r="DS8" i="9"/>
  <c r="CW21" i="9"/>
  <c r="CX21" i="9"/>
  <c r="CX18" i="9"/>
  <c r="CW18" i="9"/>
  <c r="EW15" i="9"/>
  <c r="DS16" i="9"/>
  <c r="AR16" i="9"/>
  <c r="DT16" i="9"/>
  <c r="EW16" i="9"/>
  <c r="AN25" i="9"/>
  <c r="EF25" i="9"/>
  <c r="EH25" i="9" s="1"/>
  <c r="EY25" i="9"/>
  <c r="EW24" i="9"/>
  <c r="EY29" i="9"/>
  <c r="AN29" i="9"/>
  <c r="EF29" i="9"/>
  <c r="ER29" i="9" s="1"/>
  <c r="CK12" i="9"/>
  <c r="CI12" i="9" s="1"/>
  <c r="CW19" i="9"/>
  <c r="CX19" i="9"/>
  <c r="DD28" i="9"/>
  <c r="DE28" i="9"/>
  <c r="ET27" i="9"/>
  <c r="EZ27" i="9"/>
  <c r="AM27" i="9"/>
  <c r="ES27" i="9"/>
  <c r="BL12" i="9"/>
  <c r="DD7" i="9"/>
  <c r="DE7" i="9"/>
  <c r="AV12" i="9"/>
  <c r="AZ12" i="9"/>
  <c r="BD12" i="9"/>
  <c r="BH12" i="9"/>
  <c r="BT12" i="9"/>
  <c r="BX12" i="9"/>
  <c r="CB12" i="9"/>
  <c r="CG12" i="9"/>
  <c r="CO12" i="9"/>
  <c r="DI12" i="9"/>
  <c r="DN12" i="9"/>
  <c r="DR12" i="9"/>
  <c r="DV12" i="9"/>
  <c r="DZ12" i="9"/>
  <c r="ED12" i="9"/>
  <c r="AO12" i="9"/>
  <c r="AS12" i="9"/>
  <c r="AW12" i="9"/>
  <c r="BA12" i="9"/>
  <c r="BE12" i="9"/>
  <c r="BI12" i="9"/>
  <c r="BQ12" i="9"/>
  <c r="BU12" i="9"/>
  <c r="BY12" i="9"/>
  <c r="CC12" i="9"/>
  <c r="CH12" i="9"/>
  <c r="DB12" i="9"/>
  <c r="DF12" i="9"/>
  <c r="DO12" i="9"/>
  <c r="DW12" i="9"/>
  <c r="EA12" i="9"/>
  <c r="AP12" i="9"/>
  <c r="AT12" i="9"/>
  <c r="AX12" i="9"/>
  <c r="BB12" i="9"/>
  <c r="BF12" i="9"/>
  <c r="BJ12" i="9"/>
  <c r="BR12" i="9"/>
  <c r="BV12" i="9"/>
  <c r="BZ12" i="9"/>
  <c r="CE12" i="9"/>
  <c r="CM12" i="9"/>
  <c r="DG12" i="9"/>
  <c r="DP12" i="9"/>
  <c r="AQ12" i="9"/>
  <c r="AU12" i="9"/>
  <c r="AY12" i="9"/>
  <c r="BC12" i="9"/>
  <c r="BG12" i="9"/>
  <c r="BK12" i="9"/>
  <c r="BO12" i="9"/>
  <c r="BS12" i="9"/>
  <c r="BW12" i="9"/>
  <c r="CA12" i="9"/>
  <c r="CF12" i="9"/>
  <c r="CN12" i="9"/>
  <c r="CV12" i="9"/>
  <c r="DH12" i="9"/>
  <c r="DM12" i="9"/>
  <c r="DQ12" i="9"/>
  <c r="DU12" i="9"/>
  <c r="EE12" i="9"/>
  <c r="EB12" i="9"/>
  <c r="EC12" i="9"/>
  <c r="BN41" i="9"/>
  <c r="DX41" i="9"/>
  <c r="DY41" i="9"/>
  <c r="BM41" i="9"/>
  <c r="EF39" i="9"/>
  <c r="EI39" i="9" s="1"/>
  <c r="EY39" i="9"/>
  <c r="AN39" i="9"/>
  <c r="EF32" i="9"/>
  <c r="ER32" i="9" s="1"/>
  <c r="AN32" i="9"/>
  <c r="EY32" i="9"/>
  <c r="AO36" i="9"/>
  <c r="AS36" i="9"/>
  <c r="AW36" i="9"/>
  <c r="BA36" i="9"/>
  <c r="BE36" i="9"/>
  <c r="BI36" i="9"/>
  <c r="BQ36" i="9"/>
  <c r="BU36" i="9"/>
  <c r="BY36" i="9"/>
  <c r="CC36" i="9"/>
  <c r="CH36" i="9"/>
  <c r="DB36" i="9"/>
  <c r="DF36" i="9"/>
  <c r="DO36" i="9"/>
  <c r="DW36" i="9"/>
  <c r="EA36" i="9"/>
  <c r="EE36" i="9"/>
  <c r="AP36" i="9"/>
  <c r="AT36" i="9"/>
  <c r="AX36" i="9"/>
  <c r="BB36" i="9"/>
  <c r="BF36" i="9"/>
  <c r="BJ36" i="9"/>
  <c r="BR36" i="9"/>
  <c r="BV36" i="9"/>
  <c r="BZ36" i="9"/>
  <c r="CE36" i="9"/>
  <c r="CI36" i="9"/>
  <c r="CM36" i="9"/>
  <c r="DG36" i="9"/>
  <c r="DP36" i="9"/>
  <c r="EB36" i="9"/>
  <c r="AQ36" i="9"/>
  <c r="AU36" i="9"/>
  <c r="AY36" i="9"/>
  <c r="BC36" i="9"/>
  <c r="BG36" i="9"/>
  <c r="BK36" i="9"/>
  <c r="BO36" i="9"/>
  <c r="BS36" i="9"/>
  <c r="BW36" i="9"/>
  <c r="CA36" i="9"/>
  <c r="CF36" i="9"/>
  <c r="CJ36" i="9"/>
  <c r="CN36" i="9"/>
  <c r="CV36" i="9"/>
  <c r="CZ36" i="9"/>
  <c r="DH36" i="9"/>
  <c r="DM36" i="9"/>
  <c r="DQ36" i="9"/>
  <c r="DU36" i="9"/>
  <c r="EC36" i="9"/>
  <c r="AV36" i="9"/>
  <c r="AZ36" i="9"/>
  <c r="BD36" i="9"/>
  <c r="BH36" i="9"/>
  <c r="BT36" i="9"/>
  <c r="BX36" i="9"/>
  <c r="CB36" i="9"/>
  <c r="CG36" i="9"/>
  <c r="CO36" i="9"/>
  <c r="DA36" i="9"/>
  <c r="DI36" i="9"/>
  <c r="DN36" i="9"/>
  <c r="DR36" i="9"/>
  <c r="DV36" i="9"/>
  <c r="DZ36" i="9"/>
  <c r="ED36" i="9"/>
  <c r="CW11" i="9"/>
  <c r="CX11" i="9"/>
  <c r="BL31" i="9"/>
  <c r="EB14" i="9"/>
  <c r="CB14" i="9"/>
  <c r="EE14" i="9"/>
  <c r="BS14" i="9"/>
  <c r="BC14" i="9"/>
  <c r="DV14" i="9"/>
  <c r="BV14" i="9"/>
  <c r="BB14" i="9"/>
  <c r="DM14" i="9"/>
  <c r="CN14" i="9"/>
  <c r="BU14" i="9"/>
  <c r="EB19" i="9"/>
  <c r="CM19" i="9"/>
  <c r="BV19" i="9"/>
  <c r="BB19" i="9"/>
  <c r="EE19" i="9"/>
  <c r="BU19" i="9"/>
  <c r="BA19" i="9"/>
  <c r="ED19" i="9"/>
  <c r="DN19" i="9"/>
  <c r="CG19" i="9"/>
  <c r="AV19" i="9"/>
  <c r="DM19" i="9"/>
  <c r="CN19" i="9"/>
  <c r="BW19" i="9"/>
  <c r="BG19" i="9"/>
  <c r="DO39" i="9"/>
  <c r="BY39" i="9"/>
  <c r="BE39" i="9"/>
  <c r="AO39" i="9"/>
  <c r="DV39" i="9"/>
  <c r="DA39" i="9"/>
  <c r="BX39" i="9"/>
  <c r="BD39" i="9"/>
  <c r="EC39" i="9"/>
  <c r="DH39" i="9"/>
  <c r="CJ39" i="9"/>
  <c r="BS39" i="9"/>
  <c r="BC39" i="9"/>
  <c r="DG39" i="9"/>
  <c r="CI39" i="9"/>
  <c r="BR39" i="9"/>
  <c r="AX39" i="9"/>
  <c r="AV10" i="9"/>
  <c r="AS10" i="9"/>
  <c r="AX10" i="9"/>
  <c r="BB10" i="9"/>
  <c r="BF10" i="9"/>
  <c r="BJ10" i="9"/>
  <c r="BR10" i="9"/>
  <c r="BV10" i="9"/>
  <c r="BZ10" i="9"/>
  <c r="CE10" i="9"/>
  <c r="CO10" i="9"/>
  <c r="DI10" i="9"/>
  <c r="DN10" i="9"/>
  <c r="DR10" i="9"/>
  <c r="DV10" i="9"/>
  <c r="DZ10" i="9"/>
  <c r="ED10" i="9"/>
  <c r="AO10" i="9"/>
  <c r="AT10" i="9"/>
  <c r="AY10" i="9"/>
  <c r="BC10" i="9"/>
  <c r="BG10" i="9"/>
  <c r="BK10" i="9"/>
  <c r="BO10" i="9"/>
  <c r="BS10" i="9"/>
  <c r="BW10" i="9"/>
  <c r="CA10" i="9"/>
  <c r="CF10" i="9"/>
  <c r="DB10" i="9"/>
  <c r="DF10" i="9"/>
  <c r="DO10" i="9"/>
  <c r="DW10" i="9"/>
  <c r="EA10" i="9"/>
  <c r="EE10" i="9"/>
  <c r="AP10" i="9"/>
  <c r="AU10" i="9"/>
  <c r="AZ10" i="9"/>
  <c r="BD10" i="9"/>
  <c r="BH10" i="9"/>
  <c r="BT10" i="9"/>
  <c r="BX10" i="9"/>
  <c r="CB10" i="9"/>
  <c r="CG10" i="9"/>
  <c r="CM10" i="9"/>
  <c r="DG10" i="9"/>
  <c r="DP10" i="9"/>
  <c r="EB10" i="9"/>
  <c r="AQ10" i="9"/>
  <c r="AW10" i="9"/>
  <c r="BA10" i="9"/>
  <c r="BE10" i="9"/>
  <c r="BI10" i="9"/>
  <c r="BQ10" i="9"/>
  <c r="BU10" i="9"/>
  <c r="BY10" i="9"/>
  <c r="CC10" i="9"/>
  <c r="CH10" i="9"/>
  <c r="CN10" i="9"/>
  <c r="CV10" i="9"/>
  <c r="DH10" i="9"/>
  <c r="DM10" i="9"/>
  <c r="DQ10" i="9"/>
  <c r="DU10" i="9"/>
  <c r="EC10" i="9"/>
  <c r="DD33" i="9"/>
  <c r="DE33" i="9"/>
  <c r="DD34" i="9"/>
  <c r="DE34" i="9"/>
  <c r="DS24" i="9"/>
  <c r="DT24" i="9"/>
  <c r="AR24" i="9"/>
  <c r="CW10" i="9"/>
  <c r="CX10" i="9"/>
  <c r="DD39" i="9"/>
  <c r="DE39" i="9"/>
  <c r="AN37" i="9"/>
  <c r="EY37" i="9"/>
  <c r="EF37" i="9"/>
  <c r="EO37" i="9" s="1"/>
  <c r="AR19" i="9"/>
  <c r="DS19" i="9"/>
  <c r="DT19" i="9"/>
  <c r="AQ20" i="9"/>
  <c r="AU20" i="9"/>
  <c r="AY20" i="9"/>
  <c r="BC20" i="9"/>
  <c r="BG20" i="9"/>
  <c r="BK20" i="9"/>
  <c r="BO20" i="9"/>
  <c r="BS20" i="9"/>
  <c r="BW20" i="9"/>
  <c r="CA20" i="9"/>
  <c r="CF20" i="9"/>
  <c r="CN20" i="9"/>
  <c r="CV20" i="9"/>
  <c r="DH20" i="9"/>
  <c r="DM20" i="9"/>
  <c r="DQ20" i="9"/>
  <c r="DU20" i="9"/>
  <c r="EC20" i="9"/>
  <c r="AV20" i="9"/>
  <c r="AZ20" i="9"/>
  <c r="BD20" i="9"/>
  <c r="BH20" i="9"/>
  <c r="BT20" i="9"/>
  <c r="BX20" i="9"/>
  <c r="CB20" i="9"/>
  <c r="CG20" i="9"/>
  <c r="CO20" i="9"/>
  <c r="DI20" i="9"/>
  <c r="DN20" i="9"/>
  <c r="DR20" i="9"/>
  <c r="DV20" i="9"/>
  <c r="DZ20" i="9"/>
  <c r="ED20" i="9"/>
  <c r="AS20" i="9"/>
  <c r="BA20" i="9"/>
  <c r="BI20" i="9"/>
  <c r="BQ20" i="9"/>
  <c r="BY20" i="9"/>
  <c r="CH20" i="9"/>
  <c r="DF20" i="9"/>
  <c r="DO20" i="9"/>
  <c r="DW20" i="9"/>
  <c r="EE20" i="9"/>
  <c r="AT20" i="9"/>
  <c r="BB20" i="9"/>
  <c r="BJ20" i="9"/>
  <c r="BR20" i="9"/>
  <c r="BZ20" i="9"/>
  <c r="DG20" i="9"/>
  <c r="DP20" i="9"/>
  <c r="AO20" i="9"/>
  <c r="AW20" i="9"/>
  <c r="BE20" i="9"/>
  <c r="BU20" i="9"/>
  <c r="CC20" i="9"/>
  <c r="DB20" i="9"/>
  <c r="EA20" i="9"/>
  <c r="AP20" i="9"/>
  <c r="AX20" i="9"/>
  <c r="BF20" i="9"/>
  <c r="BV20" i="9"/>
  <c r="CE20" i="9"/>
  <c r="CM20" i="9"/>
  <c r="EB20" i="9"/>
  <c r="EF30" i="9"/>
  <c r="EL30" i="9" s="1"/>
  <c r="EY30" i="9"/>
  <c r="AN30" i="9"/>
  <c r="DS18" i="9"/>
  <c r="AR18" i="9"/>
  <c r="DT18" i="9"/>
  <c r="BL26" i="9"/>
  <c r="DD19" i="9"/>
  <c r="DE19" i="9"/>
  <c r="CW13" i="9"/>
  <c r="CX13" i="9"/>
  <c r="AN15" i="9"/>
  <c r="EF15" i="9"/>
  <c r="EN15" i="9" s="1"/>
  <c r="EY15" i="9"/>
  <c r="AN20" i="9"/>
  <c r="EY20" i="9"/>
  <c r="EF20" i="9"/>
  <c r="EL20" i="9" s="1"/>
  <c r="BM25" i="9"/>
  <c r="BN25" i="9"/>
  <c r="DX25" i="9"/>
  <c r="DY25" i="9"/>
  <c r="DY20" i="9"/>
  <c r="DX20" i="9"/>
  <c r="BM20" i="9"/>
  <c r="BN20" i="9"/>
  <c r="AN23" i="9"/>
  <c r="EF23" i="9"/>
  <c r="EM23" i="9" s="1"/>
  <c r="EY23" i="9"/>
  <c r="CW15" i="9"/>
  <c r="CX15" i="9"/>
  <c r="CK41" i="9"/>
  <c r="CJ41" i="9" s="1"/>
  <c r="AO7" i="9"/>
  <c r="AS7" i="9"/>
  <c r="AW7" i="9"/>
  <c r="BA7" i="9"/>
  <c r="BE7" i="9"/>
  <c r="BI7" i="9"/>
  <c r="BQ7" i="9"/>
  <c r="BU7" i="9"/>
  <c r="BY7" i="9"/>
  <c r="CC7" i="9"/>
  <c r="CH7" i="9"/>
  <c r="DB7" i="9"/>
  <c r="DF7" i="9"/>
  <c r="DO7" i="9"/>
  <c r="DW7" i="9"/>
  <c r="EA7" i="9"/>
  <c r="EE7" i="9"/>
  <c r="AP7" i="9"/>
  <c r="AT7" i="9"/>
  <c r="AX7" i="9"/>
  <c r="BB7" i="9"/>
  <c r="BF7" i="9"/>
  <c r="BJ7" i="9"/>
  <c r="BR7" i="9"/>
  <c r="BV7" i="9"/>
  <c r="BZ7" i="9"/>
  <c r="CE7" i="9"/>
  <c r="CM7" i="9"/>
  <c r="DG7" i="9"/>
  <c r="DP7" i="9"/>
  <c r="EB7" i="9"/>
  <c r="AQ7" i="9"/>
  <c r="AU7" i="9"/>
  <c r="AY7" i="9"/>
  <c r="BC7" i="9"/>
  <c r="BG7" i="9"/>
  <c r="BK7" i="9"/>
  <c r="BO7" i="9"/>
  <c r="BS7" i="9"/>
  <c r="BW7" i="9"/>
  <c r="CA7" i="9"/>
  <c r="CF7" i="9"/>
  <c r="CN7" i="9"/>
  <c r="CV7" i="9"/>
  <c r="DH7" i="9"/>
  <c r="DM7" i="9"/>
  <c r="DQ7" i="9"/>
  <c r="DU7" i="9"/>
  <c r="EC7" i="9"/>
  <c r="AV7" i="9"/>
  <c r="AZ7" i="9"/>
  <c r="BD7" i="9"/>
  <c r="BH7" i="9"/>
  <c r="BT7" i="9"/>
  <c r="BX7" i="9"/>
  <c r="CB7" i="9"/>
  <c r="CG7" i="9"/>
  <c r="CO7" i="9"/>
  <c r="DI7" i="9"/>
  <c r="DN7" i="9"/>
  <c r="DR7" i="9"/>
  <c r="DV7" i="9"/>
  <c r="DZ7" i="9"/>
  <c r="ED7" i="9"/>
  <c r="DE35" i="9"/>
  <c r="DD35" i="9"/>
  <c r="EW36" i="9"/>
  <c r="AQ6" i="9"/>
  <c r="CO6" i="9"/>
  <c r="AP21" i="9"/>
  <c r="AT21" i="9"/>
  <c r="AX21" i="9"/>
  <c r="BB21" i="9"/>
  <c r="BF21" i="9"/>
  <c r="BJ21" i="9"/>
  <c r="BR21" i="9"/>
  <c r="BV21" i="9"/>
  <c r="BZ21" i="9"/>
  <c r="CE21" i="9"/>
  <c r="CM21" i="9"/>
  <c r="DG21" i="9"/>
  <c r="DP21" i="9"/>
  <c r="EB21" i="9"/>
  <c r="AQ21" i="9"/>
  <c r="AU21" i="9"/>
  <c r="AY21" i="9"/>
  <c r="BC21" i="9"/>
  <c r="BG21" i="9"/>
  <c r="BK21" i="9"/>
  <c r="BO21" i="9"/>
  <c r="BS21" i="9"/>
  <c r="BW21" i="9"/>
  <c r="CA21" i="9"/>
  <c r="CF21" i="9"/>
  <c r="CN21" i="9"/>
  <c r="CV21" i="9"/>
  <c r="DH21" i="9"/>
  <c r="DM21" i="9"/>
  <c r="DQ21" i="9"/>
  <c r="DU21" i="9"/>
  <c r="EC21" i="9"/>
  <c r="AZ21" i="9"/>
  <c r="BH21" i="9"/>
  <c r="BX21" i="9"/>
  <c r="CG21" i="9"/>
  <c r="CO21" i="9"/>
  <c r="DN21" i="9"/>
  <c r="DV21" i="9"/>
  <c r="ED21" i="9"/>
  <c r="AS21" i="9"/>
  <c r="BA21" i="9"/>
  <c r="BI21" i="9"/>
  <c r="BQ21" i="9"/>
  <c r="BY21" i="9"/>
  <c r="CH21" i="9"/>
  <c r="DF21" i="9"/>
  <c r="DO21" i="9"/>
  <c r="DW21" i="9"/>
  <c r="EE21" i="9"/>
  <c r="AV21" i="9"/>
  <c r="BD21" i="9"/>
  <c r="BT21" i="9"/>
  <c r="CB21" i="9"/>
  <c r="DI21" i="9"/>
  <c r="DR21" i="9"/>
  <c r="DZ21" i="9"/>
  <c r="AO21" i="9"/>
  <c r="AW21" i="9"/>
  <c r="BE21" i="9"/>
  <c r="BU21" i="9"/>
  <c r="CC21" i="9"/>
  <c r="DB21" i="9"/>
  <c r="EA21" i="9"/>
  <c r="DE12" i="9"/>
  <c r="DD12" i="9"/>
  <c r="EW37" i="9"/>
  <c r="DE8" i="9"/>
  <c r="CX9" i="9"/>
  <c r="CW9" i="9"/>
  <c r="DS14" i="9"/>
  <c r="AR14" i="9"/>
  <c r="DT14" i="9"/>
  <c r="DT39" i="9"/>
  <c r="AR39" i="9"/>
  <c r="DS39" i="9"/>
  <c r="BN38" i="9"/>
  <c r="DX38" i="9"/>
  <c r="DY38" i="9"/>
  <c r="BM38" i="9"/>
  <c r="EW29" i="9"/>
  <c r="AQ22" i="9"/>
  <c r="AU22" i="9"/>
  <c r="AY22" i="9"/>
  <c r="BC22" i="9"/>
  <c r="BG22" i="9"/>
  <c r="BK22" i="9"/>
  <c r="BO22" i="9"/>
  <c r="BS22" i="9"/>
  <c r="BW22" i="9"/>
  <c r="CA22" i="9"/>
  <c r="CF22" i="9"/>
  <c r="DB22" i="9"/>
  <c r="DF22" i="9"/>
  <c r="DO22" i="9"/>
  <c r="DW22" i="9"/>
  <c r="EA22" i="9"/>
  <c r="EE22" i="9"/>
  <c r="AV22" i="9"/>
  <c r="AZ22" i="9"/>
  <c r="BD22" i="9"/>
  <c r="BH22" i="9"/>
  <c r="BT22" i="9"/>
  <c r="BX22" i="9"/>
  <c r="CB22" i="9"/>
  <c r="CG22" i="9"/>
  <c r="CM22" i="9"/>
  <c r="DG22" i="9"/>
  <c r="DP22" i="9"/>
  <c r="EB22" i="9"/>
  <c r="AO22" i="9"/>
  <c r="AW22" i="9"/>
  <c r="BE22" i="9"/>
  <c r="BU22" i="9"/>
  <c r="CC22" i="9"/>
  <c r="CN22" i="9"/>
  <c r="CV22" i="9"/>
  <c r="DM22" i="9"/>
  <c r="DU22" i="9"/>
  <c r="EC22" i="9"/>
  <c r="AP22" i="9"/>
  <c r="AX22" i="9"/>
  <c r="BF22" i="9"/>
  <c r="BV22" i="9"/>
  <c r="CE22" i="9"/>
  <c r="CO22" i="9"/>
  <c r="DN22" i="9"/>
  <c r="DV22" i="9"/>
  <c r="ED22" i="9"/>
  <c r="AS22" i="9"/>
  <c r="BA22" i="9"/>
  <c r="BI22" i="9"/>
  <c r="BQ22" i="9"/>
  <c r="BY22" i="9"/>
  <c r="CH22" i="9"/>
  <c r="DH22" i="9"/>
  <c r="DQ22" i="9"/>
  <c r="AT22" i="9"/>
  <c r="BB22" i="9"/>
  <c r="BJ22" i="9"/>
  <c r="BR22" i="9"/>
  <c r="BZ22" i="9"/>
  <c r="DI22" i="9"/>
  <c r="DR22" i="9"/>
  <c r="DZ22" i="9"/>
  <c r="EW10" i="9"/>
  <c r="BL24" i="9"/>
  <c r="EW18" i="9"/>
  <c r="DE37" i="9"/>
  <c r="DD37" i="9"/>
  <c r="EF24" i="9"/>
  <c r="EM24" i="9" s="1"/>
  <c r="AN24" i="9"/>
  <c r="EY24" i="9"/>
  <c r="DS40" i="9"/>
  <c r="DT40" i="9"/>
  <c r="AR40" i="9"/>
  <c r="AQ31" i="9"/>
  <c r="AU31" i="9"/>
  <c r="AY31" i="9"/>
  <c r="BC31" i="9"/>
  <c r="BG31" i="9"/>
  <c r="BK31" i="9"/>
  <c r="BO31" i="9"/>
  <c r="BS31" i="9"/>
  <c r="BW31" i="9"/>
  <c r="CA31" i="9"/>
  <c r="CF31" i="9"/>
  <c r="CN31" i="9"/>
  <c r="CV31" i="9"/>
  <c r="CZ31" i="9"/>
  <c r="DH31" i="9"/>
  <c r="DM31" i="9"/>
  <c r="DQ31" i="9"/>
  <c r="DU31" i="9"/>
  <c r="EC31" i="9"/>
  <c r="AV31" i="9"/>
  <c r="AZ31" i="9"/>
  <c r="BD31" i="9"/>
  <c r="BH31" i="9"/>
  <c r="BT31" i="9"/>
  <c r="BX31" i="9"/>
  <c r="CB31" i="9"/>
  <c r="CG31" i="9"/>
  <c r="CO31" i="9"/>
  <c r="DA31" i="9"/>
  <c r="DI31" i="9"/>
  <c r="DN31" i="9"/>
  <c r="DR31" i="9"/>
  <c r="DV31" i="9"/>
  <c r="DZ31" i="9"/>
  <c r="ED31" i="9"/>
  <c r="AO31" i="9"/>
  <c r="AW31" i="9"/>
  <c r="BE31" i="9"/>
  <c r="BU31" i="9"/>
  <c r="CC31" i="9"/>
  <c r="DB31" i="9"/>
  <c r="EA31" i="9"/>
  <c r="AP31" i="9"/>
  <c r="AX31" i="9"/>
  <c r="BF31" i="9"/>
  <c r="BV31" i="9"/>
  <c r="CE31" i="9"/>
  <c r="CM31" i="9"/>
  <c r="EB31" i="9"/>
  <c r="AS31" i="9"/>
  <c r="BA31" i="9"/>
  <c r="BI31" i="9"/>
  <c r="BQ31" i="9"/>
  <c r="BY31" i="9"/>
  <c r="CH31" i="9"/>
  <c r="DF31" i="9"/>
  <c r="DO31" i="9"/>
  <c r="DW31" i="9"/>
  <c r="EE31" i="9"/>
  <c r="AT31" i="9"/>
  <c r="BB31" i="9"/>
  <c r="BJ31" i="9"/>
  <c r="BR31" i="9"/>
  <c r="BZ31" i="9"/>
  <c r="DG31" i="9"/>
  <c r="DP31" i="9"/>
  <c r="DD15" i="9"/>
  <c r="DE15" i="9"/>
  <c r="ES37" i="9"/>
  <c r="ET37" i="9"/>
  <c r="EZ37" i="9"/>
  <c r="AM37" i="9"/>
  <c r="DS32" i="9"/>
  <c r="DT32" i="9"/>
  <c r="AR32" i="9"/>
  <c r="EW32" i="9"/>
  <c r="AQ16" i="9"/>
  <c r="AU16" i="9"/>
  <c r="AY16" i="9"/>
  <c r="BC16" i="9"/>
  <c r="BG16" i="9"/>
  <c r="BK16" i="9"/>
  <c r="BO16" i="9"/>
  <c r="BS16" i="9"/>
  <c r="BW16" i="9"/>
  <c r="CA16" i="9"/>
  <c r="CF16" i="9"/>
  <c r="CN16" i="9"/>
  <c r="CV16" i="9"/>
  <c r="DH16" i="9"/>
  <c r="DM16" i="9"/>
  <c r="DQ16" i="9"/>
  <c r="DU16" i="9"/>
  <c r="EC16" i="9"/>
  <c r="AO16" i="9"/>
  <c r="AS16" i="9"/>
  <c r="AW16" i="9"/>
  <c r="BA16" i="9"/>
  <c r="BE16" i="9"/>
  <c r="BI16" i="9"/>
  <c r="BQ16" i="9"/>
  <c r="BU16" i="9"/>
  <c r="BY16" i="9"/>
  <c r="CC16" i="9"/>
  <c r="CH16" i="9"/>
  <c r="DB16" i="9"/>
  <c r="DF16" i="9"/>
  <c r="DO16" i="9"/>
  <c r="AP16" i="9"/>
  <c r="AX16" i="9"/>
  <c r="BF16" i="9"/>
  <c r="BV16" i="9"/>
  <c r="CE16" i="9"/>
  <c r="CM16" i="9"/>
  <c r="ED16" i="9"/>
  <c r="AZ16" i="9"/>
  <c r="BH16" i="9"/>
  <c r="BX16" i="9"/>
  <c r="CG16" i="9"/>
  <c r="CO16" i="9"/>
  <c r="DN16" i="9"/>
  <c r="DZ16" i="9"/>
  <c r="EE16" i="9"/>
  <c r="AT16" i="9"/>
  <c r="BB16" i="9"/>
  <c r="BJ16" i="9"/>
  <c r="BR16" i="9"/>
  <c r="BZ16" i="9"/>
  <c r="DG16" i="9"/>
  <c r="DP16" i="9"/>
  <c r="DV16" i="9"/>
  <c r="EA16" i="9"/>
  <c r="AV16" i="9"/>
  <c r="BD16" i="9"/>
  <c r="BT16" i="9"/>
  <c r="CB16" i="9"/>
  <c r="DI16" i="9"/>
  <c r="DR16" i="9"/>
  <c r="DW16" i="9"/>
  <c r="EB16" i="9"/>
  <c r="EW30" i="9"/>
  <c r="AV26" i="9"/>
  <c r="AZ26" i="9"/>
  <c r="AO26" i="9"/>
  <c r="AS26" i="9"/>
  <c r="AT26" i="9"/>
  <c r="AY26" i="9"/>
  <c r="BD26" i="9"/>
  <c r="BH26" i="9"/>
  <c r="BT26" i="9"/>
  <c r="BX26" i="9"/>
  <c r="CB26" i="9"/>
  <c r="CG26" i="9"/>
  <c r="DB26" i="9"/>
  <c r="DF26" i="9"/>
  <c r="DO26" i="9"/>
  <c r="DW26" i="9"/>
  <c r="EA26" i="9"/>
  <c r="EE26" i="9"/>
  <c r="AU26" i="9"/>
  <c r="BA26" i="9"/>
  <c r="BE26" i="9"/>
  <c r="BI26" i="9"/>
  <c r="BQ26" i="9"/>
  <c r="BU26" i="9"/>
  <c r="BY26" i="9"/>
  <c r="CC26" i="9"/>
  <c r="CH26" i="9"/>
  <c r="CM26" i="9"/>
  <c r="DG26" i="9"/>
  <c r="DP26" i="9"/>
  <c r="EB26" i="9"/>
  <c r="AP26" i="9"/>
  <c r="AW26" i="9"/>
  <c r="BB26" i="9"/>
  <c r="BF26" i="9"/>
  <c r="BJ26" i="9"/>
  <c r="BR26" i="9"/>
  <c r="BV26" i="9"/>
  <c r="BZ26" i="9"/>
  <c r="CE26" i="9"/>
  <c r="CN26" i="9"/>
  <c r="CV26" i="9"/>
  <c r="DH26" i="9"/>
  <c r="DM26" i="9"/>
  <c r="DQ26" i="9"/>
  <c r="DU26" i="9"/>
  <c r="EC26" i="9"/>
  <c r="AQ26" i="9"/>
  <c r="AX26" i="9"/>
  <c r="BC26" i="9"/>
  <c r="BG26" i="9"/>
  <c r="BK26" i="9"/>
  <c r="BO26" i="9"/>
  <c r="BS26" i="9"/>
  <c r="BW26" i="9"/>
  <c r="CA26" i="9"/>
  <c r="CF26" i="9"/>
  <c r="CO26" i="9"/>
  <c r="DI26" i="9"/>
  <c r="DN26" i="9"/>
  <c r="DR26" i="9"/>
  <c r="DV26" i="9"/>
  <c r="DZ26" i="9"/>
  <c r="ED26" i="9"/>
  <c r="EW26" i="9"/>
  <c r="DY15" i="9"/>
  <c r="BM15" i="9"/>
  <c r="BN15" i="9"/>
  <c r="DX15" i="9"/>
  <c r="BL34" i="9"/>
  <c r="BN21" i="9"/>
  <c r="DX21" i="9"/>
  <c r="DY21" i="9"/>
  <c r="BM21" i="9"/>
  <c r="DE25" i="9"/>
  <c r="DD25" i="9"/>
  <c r="DX28" i="9"/>
  <c r="DY28" i="9"/>
  <c r="BM28" i="9"/>
  <c r="BN28" i="9"/>
  <c r="BM37" i="9"/>
  <c r="BN37" i="9"/>
  <c r="DX37" i="9"/>
  <c r="DY37" i="9"/>
  <c r="DD20" i="9"/>
  <c r="DE20" i="9"/>
  <c r="BL33" i="9"/>
  <c r="BM30" i="9"/>
  <c r="DY30" i="9"/>
  <c r="BN30" i="9"/>
  <c r="DX30" i="9"/>
  <c r="BL23" i="9"/>
  <c r="DD36" i="9"/>
  <c r="DE36" i="9"/>
  <c r="EW20" i="9"/>
  <c r="CW20" i="9"/>
  <c r="CX20" i="9"/>
  <c r="EW33" i="9"/>
  <c r="CW23" i="9"/>
  <c r="CX23" i="9"/>
  <c r="AV37" i="9"/>
  <c r="AZ37" i="9"/>
  <c r="BD37" i="9"/>
  <c r="BH37" i="9"/>
  <c r="BT37" i="9"/>
  <c r="BX37" i="9"/>
  <c r="CB37" i="9"/>
  <c r="CG37" i="9"/>
  <c r="CO37" i="9"/>
  <c r="DA37" i="9"/>
  <c r="DI37" i="9"/>
  <c r="DN37" i="9"/>
  <c r="DR37" i="9"/>
  <c r="DV37" i="9"/>
  <c r="DZ37" i="9"/>
  <c r="ED37" i="9"/>
  <c r="AO37" i="9"/>
  <c r="AS37" i="9"/>
  <c r="AW37" i="9"/>
  <c r="BA37" i="9"/>
  <c r="BE37" i="9"/>
  <c r="BI37" i="9"/>
  <c r="BQ37" i="9"/>
  <c r="BU37" i="9"/>
  <c r="BY37" i="9"/>
  <c r="CC37" i="9"/>
  <c r="CH37" i="9"/>
  <c r="DB37" i="9"/>
  <c r="DF37" i="9"/>
  <c r="DO37" i="9"/>
  <c r="DW37" i="9"/>
  <c r="EA37" i="9"/>
  <c r="EE37" i="9"/>
  <c r="AP37" i="9"/>
  <c r="AT37" i="9"/>
  <c r="AX37" i="9"/>
  <c r="BB37" i="9"/>
  <c r="BF37" i="9"/>
  <c r="BJ37" i="9"/>
  <c r="BR37" i="9"/>
  <c r="BV37" i="9"/>
  <c r="BZ37" i="9"/>
  <c r="CE37" i="9"/>
  <c r="CI37" i="9"/>
  <c r="CM37" i="9"/>
  <c r="DG37" i="9"/>
  <c r="DP37" i="9"/>
  <c r="EB37" i="9"/>
  <c r="AQ37" i="9"/>
  <c r="AU37" i="9"/>
  <c r="AY37" i="9"/>
  <c r="BC37" i="9"/>
  <c r="BG37" i="9"/>
  <c r="BK37" i="9"/>
  <c r="BO37" i="9"/>
  <c r="BS37" i="9"/>
  <c r="BW37" i="9"/>
  <c r="CA37" i="9"/>
  <c r="CF37" i="9"/>
  <c r="CJ37" i="9"/>
  <c r="CN37" i="9"/>
  <c r="CV37" i="9"/>
  <c r="DM37" i="9"/>
  <c r="EC37" i="9"/>
  <c r="CZ37" i="9"/>
  <c r="DQ37" i="9"/>
  <c r="DU37" i="9"/>
  <c r="DH37" i="9"/>
  <c r="CW37" i="9"/>
  <c r="CX37" i="9"/>
  <c r="CX38" i="9"/>
  <c r="CW38" i="9"/>
  <c r="AM35" i="9"/>
  <c r="EZ35" i="9"/>
  <c r="ES35" i="9"/>
  <c r="ET35" i="9"/>
  <c r="EW40" i="9"/>
  <c r="DT21" i="9"/>
  <c r="AR21" i="9"/>
  <c r="DS21" i="9"/>
  <c r="EW25" i="9"/>
  <c r="DT17" i="9"/>
  <c r="AR17" i="9"/>
  <c r="DS17" i="9"/>
  <c r="CX22" i="9"/>
  <c r="CW22" i="9"/>
  <c r="DD17" i="9"/>
  <c r="DE17" i="9"/>
  <c r="DD40" i="9"/>
  <c r="DE40" i="9"/>
  <c r="AR26" i="9"/>
  <c r="DS26" i="9"/>
  <c r="DT26" i="9"/>
  <c r="AQ28" i="9"/>
  <c r="AU28" i="9"/>
  <c r="AY28" i="9"/>
  <c r="BC28" i="9"/>
  <c r="BG28" i="9"/>
  <c r="BK28" i="9"/>
  <c r="BO28" i="9"/>
  <c r="BS28" i="9"/>
  <c r="BW28" i="9"/>
  <c r="CA28" i="9"/>
  <c r="CE28" i="9"/>
  <c r="CM28" i="9"/>
  <c r="DG28" i="9"/>
  <c r="DP28" i="9"/>
  <c r="EB28" i="9"/>
  <c r="AV28" i="9"/>
  <c r="AZ28" i="9"/>
  <c r="BD28" i="9"/>
  <c r="BH28" i="9"/>
  <c r="BT28" i="9"/>
  <c r="BX28" i="9"/>
  <c r="CB28" i="9"/>
  <c r="CF28" i="9"/>
  <c r="CN28" i="9"/>
  <c r="CV28" i="9"/>
  <c r="CZ28" i="9"/>
  <c r="DH28" i="9"/>
  <c r="DM28" i="9"/>
  <c r="DQ28" i="9"/>
  <c r="DU28" i="9"/>
  <c r="EC28" i="9"/>
  <c r="AO28" i="9"/>
  <c r="AS28" i="9"/>
  <c r="AW28" i="9"/>
  <c r="BA28" i="9"/>
  <c r="BE28" i="9"/>
  <c r="BI28" i="9"/>
  <c r="BQ28" i="9"/>
  <c r="BU28" i="9"/>
  <c r="BY28" i="9"/>
  <c r="CC28" i="9"/>
  <c r="CG28" i="9"/>
  <c r="CO28" i="9"/>
  <c r="DA28" i="9"/>
  <c r="DI28" i="9"/>
  <c r="DN28" i="9"/>
  <c r="DR28" i="9"/>
  <c r="DV28" i="9"/>
  <c r="DZ28" i="9"/>
  <c r="ED28" i="9"/>
  <c r="AP28" i="9"/>
  <c r="AT28" i="9"/>
  <c r="AX28" i="9"/>
  <c r="BB28" i="9"/>
  <c r="BF28" i="9"/>
  <c r="BJ28" i="9"/>
  <c r="BR28" i="9"/>
  <c r="BV28" i="9"/>
  <c r="BZ28" i="9"/>
  <c r="CH28" i="9"/>
  <c r="DB28" i="9"/>
  <c r="DF28" i="9"/>
  <c r="DO28" i="9"/>
  <c r="DW28" i="9"/>
  <c r="EA28" i="9"/>
  <c r="EE28" i="9"/>
  <c r="CK31" i="9"/>
  <c r="CI31" i="9" s="1"/>
  <c r="EW31" i="9"/>
  <c r="DE29" i="9"/>
  <c r="DD29" i="9"/>
  <c r="CK18" i="9"/>
  <c r="CI18" i="9" s="1"/>
  <c r="BL20" i="9"/>
  <c r="AR15" i="9"/>
  <c r="DS15" i="9"/>
  <c r="DT15" i="9"/>
  <c r="EZ24" i="9"/>
  <c r="AM24" i="9"/>
  <c r="ES24" i="9"/>
  <c r="ET24" i="9"/>
  <c r="AR23" i="9"/>
  <c r="DS23" i="9"/>
  <c r="DT23" i="9"/>
  <c r="AN19" i="9"/>
  <c r="EY19" i="9"/>
  <c r="EF19" i="9"/>
  <c r="EL19" i="9" s="1"/>
  <c r="AR12" i="9"/>
  <c r="DS12" i="9"/>
  <c r="DT12" i="9"/>
  <c r="EW12" i="9"/>
  <c r="CW12" i="9"/>
  <c r="CX12" i="9"/>
  <c r="CX27" i="9"/>
  <c r="CW27" i="9"/>
  <c r="CX26" i="9"/>
  <c r="CW26" i="9"/>
  <c r="DD21" i="9"/>
  <c r="DE21" i="9"/>
  <c r="CW31" i="9"/>
  <c r="CX31" i="9"/>
  <c r="AR13" i="9"/>
  <c r="DS13" i="9"/>
  <c r="DT13" i="9"/>
  <c r="DE14" i="9"/>
  <c r="AN14" i="9"/>
  <c r="EF14" i="9"/>
  <c r="EO14" i="9" s="1"/>
  <c r="EY14" i="9"/>
  <c r="AN22" i="9"/>
  <c r="EF22" i="9"/>
  <c r="EJ22" i="9" s="1"/>
  <c r="EY22" i="9"/>
  <c r="BL17" i="9"/>
  <c r="BM24" i="9"/>
  <c r="BN24" i="9"/>
  <c r="DX24" i="9"/>
  <c r="DY24" i="9"/>
  <c r="BL25" i="9"/>
  <c r="CK16" i="9"/>
  <c r="CI16" i="9" s="1"/>
  <c r="EW23" i="9"/>
  <c r="CK24" i="9"/>
  <c r="CI24" i="9" s="1"/>
  <c r="EZ41" i="9"/>
  <c r="AM41" i="9"/>
  <c r="EV41" i="9"/>
  <c r="ES41" i="9"/>
  <c r="ET41" i="9"/>
  <c r="BL36" i="9"/>
  <c r="DS29" i="9"/>
  <c r="DT29" i="9"/>
  <c r="AR29" i="9"/>
  <c r="CK27" i="9"/>
  <c r="CJ27" i="9" s="1"/>
  <c r="EW38" i="9"/>
  <c r="DE9" i="9"/>
  <c r="EY40" i="9"/>
  <c r="EF40" i="9"/>
  <c r="EJ40" i="9" s="1"/>
  <c r="AN40" i="9"/>
  <c r="DP14" i="9"/>
  <c r="BX14" i="9"/>
  <c r="BD14" i="9"/>
  <c r="CF14" i="9"/>
  <c r="BO14" i="9"/>
  <c r="AY14" i="9"/>
  <c r="DR14" i="9"/>
  <c r="CO14" i="9"/>
  <c r="BR14" i="9"/>
  <c r="AX14" i="9"/>
  <c r="EC14" i="9"/>
  <c r="CH14" i="9"/>
  <c r="BQ14" i="9"/>
  <c r="AW14" i="9"/>
  <c r="BR19" i="9"/>
  <c r="AX19" i="9"/>
  <c r="EA19" i="9"/>
  <c r="DF19" i="9"/>
  <c r="CH19" i="9"/>
  <c r="BQ19" i="9"/>
  <c r="AW19" i="9"/>
  <c r="DZ19" i="9"/>
  <c r="DI19" i="9"/>
  <c r="CB19" i="9"/>
  <c r="BH19" i="9"/>
  <c r="EC19" i="9"/>
  <c r="DH19" i="9"/>
  <c r="BS19" i="9"/>
  <c r="BC19" i="9"/>
  <c r="BN8" i="9"/>
  <c r="EE39" i="9"/>
  <c r="BU39" i="9"/>
  <c r="BA39" i="9"/>
  <c r="DR39" i="9"/>
  <c r="CO39" i="9"/>
  <c r="BT39" i="9"/>
  <c r="AZ39" i="9"/>
  <c r="DU39" i="9"/>
  <c r="CZ39" i="9"/>
  <c r="CF39" i="9"/>
  <c r="BO39" i="9"/>
  <c r="AY39" i="9"/>
  <c r="EB39" i="9"/>
  <c r="CE39" i="9"/>
  <c r="BJ39" i="9"/>
  <c r="AT39" i="9"/>
  <c r="AV11" i="9"/>
  <c r="AZ11" i="9"/>
  <c r="BD11" i="9"/>
  <c r="BT11" i="9"/>
  <c r="BX11" i="9"/>
  <c r="CB11" i="9"/>
  <c r="CG11" i="9"/>
  <c r="CO11" i="9"/>
  <c r="DR11" i="9"/>
  <c r="DV11" i="9"/>
  <c r="ED11" i="9"/>
  <c r="AO11" i="9"/>
  <c r="AS11" i="9"/>
  <c r="AW11" i="9"/>
  <c r="BA11" i="9"/>
  <c r="BE11" i="9"/>
  <c r="BI11" i="9"/>
  <c r="BQ11" i="9"/>
  <c r="BU11" i="9"/>
  <c r="BY11" i="9"/>
  <c r="CC11" i="9"/>
  <c r="CH11" i="9"/>
  <c r="DB11" i="9"/>
  <c r="DW11" i="9"/>
  <c r="EE11" i="9"/>
  <c r="AP11" i="9"/>
  <c r="AT11" i="9"/>
  <c r="AX11" i="9"/>
  <c r="BB11" i="9"/>
  <c r="BF11" i="9"/>
  <c r="BJ11" i="9"/>
  <c r="BR11" i="9"/>
  <c r="BV11" i="9"/>
  <c r="BZ11" i="9"/>
  <c r="CE11" i="9"/>
  <c r="CM11" i="9"/>
  <c r="DP11" i="9"/>
  <c r="EB11" i="9"/>
  <c r="AQ11" i="9"/>
  <c r="AU11" i="9"/>
  <c r="AY11" i="9"/>
  <c r="BC11" i="9"/>
  <c r="BG11" i="9"/>
  <c r="BK11" i="9"/>
  <c r="BO11" i="9"/>
  <c r="BS11" i="9"/>
  <c r="BW11" i="9"/>
  <c r="CA11" i="9"/>
  <c r="CF11" i="9"/>
  <c r="CN11" i="9"/>
  <c r="CV11" i="9"/>
  <c r="DM11" i="9"/>
  <c r="DQ11" i="9"/>
  <c r="DU11" i="9"/>
  <c r="EC11" i="9"/>
  <c r="DD38" i="9"/>
  <c r="DE38" i="9"/>
  <c r="DT41" i="9"/>
  <c r="AR41" i="9"/>
  <c r="DS41" i="9"/>
  <c r="DD26" i="9"/>
  <c r="DE26" i="9"/>
  <c r="CW39" i="9"/>
  <c r="CX39" i="9"/>
  <c r="AQ33" i="9"/>
  <c r="AU33" i="9"/>
  <c r="AY33" i="9"/>
  <c r="BC33" i="9"/>
  <c r="BG33" i="9"/>
  <c r="BK33" i="9"/>
  <c r="BO33" i="9"/>
  <c r="BS33" i="9"/>
  <c r="BW33" i="9"/>
  <c r="CA33" i="9"/>
  <c r="CE33" i="9"/>
  <c r="CM33" i="9"/>
  <c r="DG33" i="9"/>
  <c r="DP33" i="9"/>
  <c r="EB33" i="9"/>
  <c r="AV33" i="9"/>
  <c r="AZ33" i="9"/>
  <c r="BD33" i="9"/>
  <c r="BH33" i="9"/>
  <c r="BT33" i="9"/>
  <c r="BX33" i="9"/>
  <c r="CB33" i="9"/>
  <c r="CF33" i="9"/>
  <c r="CN33" i="9"/>
  <c r="CV33" i="9"/>
  <c r="CZ33" i="9"/>
  <c r="DH33" i="9"/>
  <c r="DM33" i="9"/>
  <c r="DQ33" i="9"/>
  <c r="DU33" i="9"/>
  <c r="EC33" i="9"/>
  <c r="AS33" i="9"/>
  <c r="BA33" i="9"/>
  <c r="BI33" i="9"/>
  <c r="BQ33" i="9"/>
  <c r="BY33" i="9"/>
  <c r="CG33" i="9"/>
  <c r="CO33" i="9"/>
  <c r="DN33" i="9"/>
  <c r="DV33" i="9"/>
  <c r="ED33" i="9"/>
  <c r="AT33" i="9"/>
  <c r="BB33" i="9"/>
  <c r="BJ33" i="9"/>
  <c r="BR33" i="9"/>
  <c r="BZ33" i="9"/>
  <c r="CH33" i="9"/>
  <c r="DF33" i="9"/>
  <c r="DO33" i="9"/>
  <c r="DW33" i="9"/>
  <c r="EE33" i="9"/>
  <c r="AO33" i="9"/>
  <c r="AW33" i="9"/>
  <c r="BE33" i="9"/>
  <c r="BU33" i="9"/>
  <c r="CC33" i="9"/>
  <c r="DA33" i="9"/>
  <c r="DI33" i="9"/>
  <c r="DR33" i="9"/>
  <c r="DZ33" i="9"/>
  <c r="AP33" i="9"/>
  <c r="AX33" i="9"/>
  <c r="BF33" i="9"/>
  <c r="BV33" i="9"/>
  <c r="DB33" i="9"/>
  <c r="EA33" i="9"/>
  <c r="CW29" i="9"/>
  <c r="CX29" i="9"/>
  <c r="DY23" i="9"/>
  <c r="DX23" i="9"/>
  <c r="BM23" i="9"/>
  <c r="BN23" i="9"/>
  <c r="EW13" i="9"/>
  <c r="DD27" i="9"/>
  <c r="DE27" i="9"/>
  <c r="DD32" i="9"/>
  <c r="DE32" i="9"/>
  <c r="CW30" i="9"/>
  <c r="CX30" i="9"/>
  <c r="DY13" i="9"/>
  <c r="BM13" i="9"/>
  <c r="BN13" i="9"/>
  <c r="DX13" i="9"/>
  <c r="EW7" i="9"/>
  <c r="AR35" i="9"/>
  <c r="DS35" i="9"/>
  <c r="DT35" i="9"/>
  <c r="AR30" i="9"/>
  <c r="DS30" i="9"/>
  <c r="DT30" i="9"/>
  <c r="DE10" i="9"/>
  <c r="DD10" i="9"/>
  <c r="AP8" i="9"/>
  <c r="AT8" i="9"/>
  <c r="AX8" i="9"/>
  <c r="BB8" i="9"/>
  <c r="BF8" i="9"/>
  <c r="BJ8" i="9"/>
  <c r="BR8" i="9"/>
  <c r="BV8" i="9"/>
  <c r="BZ8" i="9"/>
  <c r="CE8" i="9"/>
  <c r="CM8" i="9"/>
  <c r="DP8" i="9"/>
  <c r="EB8" i="9"/>
  <c r="AQ8" i="9"/>
  <c r="AU8" i="9"/>
  <c r="AY8" i="9"/>
  <c r="BC8" i="9"/>
  <c r="BG8" i="9"/>
  <c r="BK8" i="9"/>
  <c r="BO8" i="9"/>
  <c r="BS8" i="9"/>
  <c r="BW8" i="9"/>
  <c r="CA8" i="9"/>
  <c r="CF8" i="9"/>
  <c r="CN8" i="9"/>
  <c r="CV8" i="9"/>
  <c r="DM8" i="9"/>
  <c r="DQ8" i="9"/>
  <c r="DU8" i="9"/>
  <c r="EC8" i="9"/>
  <c r="AV8" i="9"/>
  <c r="AZ8" i="9"/>
  <c r="BD8" i="9"/>
  <c r="BT8" i="9"/>
  <c r="BX8" i="9"/>
  <c r="CB8" i="9"/>
  <c r="CG8" i="9"/>
  <c r="CO8" i="9"/>
  <c r="DR8" i="9"/>
  <c r="DV8" i="9"/>
  <c r="ED8" i="9"/>
  <c r="AO8" i="9"/>
  <c r="AS8" i="9"/>
  <c r="AW8" i="9"/>
  <c r="BA8" i="9"/>
  <c r="BE8" i="9"/>
  <c r="BI8" i="9"/>
  <c r="BQ8" i="9"/>
  <c r="BU8" i="9"/>
  <c r="BY8" i="9"/>
  <c r="CC8" i="9"/>
  <c r="CH8" i="9"/>
  <c r="DB8" i="9"/>
  <c r="DW8" i="9"/>
  <c r="EE8" i="9"/>
  <c r="AM33" i="9"/>
  <c r="ES33" i="9"/>
  <c r="ET33" i="9"/>
  <c r="EZ33" i="9"/>
  <c r="DD24" i="9"/>
  <c r="DE24" i="9"/>
  <c r="EW41" i="9"/>
  <c r="AQ9" i="9"/>
  <c r="AU9" i="9"/>
  <c r="AY9" i="9"/>
  <c r="BC9" i="9"/>
  <c r="BG9" i="9"/>
  <c r="BK9" i="9"/>
  <c r="BO9" i="9"/>
  <c r="BS9" i="9"/>
  <c r="BW9" i="9"/>
  <c r="CA9" i="9"/>
  <c r="CF9" i="9"/>
  <c r="CN9" i="9"/>
  <c r="CV9" i="9"/>
  <c r="DM9" i="9"/>
  <c r="DQ9" i="9"/>
  <c r="DU9" i="9"/>
  <c r="EC9" i="9"/>
  <c r="AV9" i="9"/>
  <c r="AZ9" i="9"/>
  <c r="BD9" i="9"/>
  <c r="BT9" i="9"/>
  <c r="BX9" i="9"/>
  <c r="CB9" i="9"/>
  <c r="CG9" i="9"/>
  <c r="CO9" i="9"/>
  <c r="AO9" i="9"/>
  <c r="AS9" i="9"/>
  <c r="AW9" i="9"/>
  <c r="BA9" i="9"/>
  <c r="BE9" i="9"/>
  <c r="BI9" i="9"/>
  <c r="BQ9" i="9"/>
  <c r="BU9" i="9"/>
  <c r="BY9" i="9"/>
  <c r="CC9" i="9"/>
  <c r="CH9" i="9"/>
  <c r="DB9" i="9"/>
  <c r="DW9" i="9"/>
  <c r="EE9" i="9"/>
  <c r="AP9" i="9"/>
  <c r="AT9" i="9"/>
  <c r="AX9" i="9"/>
  <c r="BB9" i="9"/>
  <c r="BF9" i="9"/>
  <c r="BJ9" i="9"/>
  <c r="BR9" i="9"/>
  <c r="BV9" i="9"/>
  <c r="BZ9" i="9"/>
  <c r="CE9" i="9"/>
  <c r="CM9" i="9"/>
  <c r="DP9" i="9"/>
  <c r="EB9" i="9"/>
  <c r="ED9" i="9"/>
  <c r="DR9" i="9"/>
  <c r="DV9" i="9"/>
  <c r="AR25" i="9"/>
  <c r="DS25" i="9"/>
  <c r="DT25" i="9"/>
  <c r="BM36" i="9"/>
  <c r="BN36" i="9"/>
  <c r="DX36" i="9"/>
  <c r="DY36" i="9"/>
  <c r="BL32" i="9"/>
  <c r="EW34" i="9"/>
  <c r="AN16" i="9"/>
  <c r="EY16" i="9"/>
  <c r="EF16" i="9"/>
  <c r="EP16" i="9" s="1"/>
  <c r="DD23" i="9"/>
  <c r="DE23" i="9"/>
  <c r="EF41" i="9"/>
  <c r="EO41" i="9" s="1"/>
  <c r="EY41" i="9"/>
  <c r="AN41" i="9"/>
  <c r="CX40" i="9"/>
  <c r="CW40" i="9"/>
  <c r="AO30" i="9"/>
  <c r="AS30" i="9"/>
  <c r="AW30" i="9"/>
  <c r="BA30" i="9"/>
  <c r="BE30" i="9"/>
  <c r="BI30" i="9"/>
  <c r="BQ30" i="9"/>
  <c r="BU30" i="9"/>
  <c r="BY30" i="9"/>
  <c r="CC30" i="9"/>
  <c r="CH30" i="9"/>
  <c r="CN30" i="9"/>
  <c r="CV30" i="9"/>
  <c r="DH30" i="9"/>
  <c r="DM30" i="9"/>
  <c r="DQ30" i="9"/>
  <c r="DU30" i="9"/>
  <c r="EC30" i="9"/>
  <c r="AP30" i="9"/>
  <c r="AT30" i="9"/>
  <c r="AX30" i="9"/>
  <c r="BB30" i="9"/>
  <c r="BF30" i="9"/>
  <c r="BJ30" i="9"/>
  <c r="BR30" i="9"/>
  <c r="BV30" i="9"/>
  <c r="BZ30" i="9"/>
  <c r="CE30" i="9"/>
  <c r="CO30" i="9"/>
  <c r="DI30" i="9"/>
  <c r="DN30" i="9"/>
  <c r="DR30" i="9"/>
  <c r="DV30" i="9"/>
  <c r="DZ30" i="9"/>
  <c r="ED30" i="9"/>
  <c r="AQ30" i="9"/>
  <c r="AY30" i="9"/>
  <c r="BG30" i="9"/>
  <c r="BO30" i="9"/>
  <c r="BW30" i="9"/>
  <c r="CF30" i="9"/>
  <c r="DF30" i="9"/>
  <c r="DO30" i="9"/>
  <c r="DW30" i="9"/>
  <c r="EE30" i="9"/>
  <c r="AZ30" i="9"/>
  <c r="BH30" i="9"/>
  <c r="BX30" i="9"/>
  <c r="CG30" i="9"/>
  <c r="DG30" i="9"/>
  <c r="DP30" i="9"/>
  <c r="AU30" i="9"/>
  <c r="BC30" i="9"/>
  <c r="BK30" i="9"/>
  <c r="BS30" i="9"/>
  <c r="CA30" i="9"/>
  <c r="DB30" i="9"/>
  <c r="EA30" i="9"/>
  <c r="AV30" i="9"/>
  <c r="BD30" i="9"/>
  <c r="BT30" i="9"/>
  <c r="CB30" i="9"/>
  <c r="CM30" i="9"/>
  <c r="EB30" i="9"/>
  <c r="BM32" i="9"/>
  <c r="BN32" i="9"/>
  <c r="DX32" i="9"/>
  <c r="DY32" i="9"/>
  <c r="CW8" i="9"/>
  <c r="CX8" i="9"/>
  <c r="AM39" i="9"/>
  <c r="EV39" i="9"/>
  <c r="EZ39" i="9"/>
  <c r="ES39" i="9"/>
  <c r="ET39" i="9"/>
  <c r="BL41" i="9"/>
  <c r="AR37" i="9"/>
  <c r="DS37" i="9"/>
  <c r="DT37" i="9"/>
  <c r="DT33" i="9"/>
  <c r="AR33" i="9"/>
  <c r="DS33" i="9"/>
  <c r="EY35" i="9"/>
  <c r="AN35" i="9"/>
  <c r="EF35" i="9"/>
  <c r="EM35" i="9" s="1"/>
  <c r="AQ18" i="9"/>
  <c r="AU18" i="9"/>
  <c r="AY18" i="9"/>
  <c r="BC18" i="9"/>
  <c r="BG18" i="9"/>
  <c r="BK18" i="9"/>
  <c r="BO18" i="9"/>
  <c r="BS18" i="9"/>
  <c r="BW18" i="9"/>
  <c r="CA18" i="9"/>
  <c r="CF18" i="9"/>
  <c r="DB18" i="9"/>
  <c r="DF18" i="9"/>
  <c r="DO18" i="9"/>
  <c r="DW18" i="9"/>
  <c r="EA18" i="9"/>
  <c r="EE18" i="9"/>
  <c r="AV18" i="9"/>
  <c r="AZ18" i="9"/>
  <c r="BD18" i="9"/>
  <c r="BH18" i="9"/>
  <c r="BT18" i="9"/>
  <c r="BX18" i="9"/>
  <c r="CB18" i="9"/>
  <c r="CG18" i="9"/>
  <c r="CM18" i="9"/>
  <c r="DG18" i="9"/>
  <c r="DP18" i="9"/>
  <c r="EB18" i="9"/>
  <c r="AO18" i="9"/>
  <c r="AS18" i="9"/>
  <c r="AW18" i="9"/>
  <c r="BA18" i="9"/>
  <c r="BE18" i="9"/>
  <c r="BI18" i="9"/>
  <c r="BQ18" i="9"/>
  <c r="BU18" i="9"/>
  <c r="BY18" i="9"/>
  <c r="CC18" i="9"/>
  <c r="CH18" i="9"/>
  <c r="CN18" i="9"/>
  <c r="CV18" i="9"/>
  <c r="DH18" i="9"/>
  <c r="DM18" i="9"/>
  <c r="DQ18" i="9"/>
  <c r="DU18" i="9"/>
  <c r="EC18" i="9"/>
  <c r="AP18" i="9"/>
  <c r="AT18" i="9"/>
  <c r="AX18" i="9"/>
  <c r="BB18" i="9"/>
  <c r="BF18" i="9"/>
  <c r="BJ18" i="9"/>
  <c r="BR18" i="9"/>
  <c r="BV18" i="9"/>
  <c r="BZ18" i="9"/>
  <c r="CE18" i="9"/>
  <c r="CO18" i="9"/>
  <c r="DI18" i="9"/>
  <c r="DN18" i="9"/>
  <c r="DR18" i="9"/>
  <c r="DV18" i="9"/>
  <c r="DZ18" i="9"/>
  <c r="ED18" i="9"/>
  <c r="BL8" i="9"/>
  <c r="AO38" i="9"/>
  <c r="AS38" i="9"/>
  <c r="AP38" i="9"/>
  <c r="AT38" i="9"/>
  <c r="AX38" i="9"/>
  <c r="BB38" i="9"/>
  <c r="BF38" i="9"/>
  <c r="BJ38" i="9"/>
  <c r="AQ38" i="9"/>
  <c r="AU38" i="9"/>
  <c r="AY38" i="9"/>
  <c r="BC38" i="9"/>
  <c r="BG38" i="9"/>
  <c r="BK38" i="9"/>
  <c r="BO38" i="9"/>
  <c r="AZ38" i="9"/>
  <c r="BH38" i="9"/>
  <c r="BS38" i="9"/>
  <c r="BW38" i="9"/>
  <c r="CA38" i="9"/>
  <c r="CF38" i="9"/>
  <c r="DB38" i="9"/>
  <c r="DF38" i="9"/>
  <c r="DO38" i="9"/>
  <c r="DW38" i="9"/>
  <c r="EA38" i="9"/>
  <c r="EE38" i="9"/>
  <c r="BA38" i="9"/>
  <c r="BI38" i="9"/>
  <c r="BT38" i="9"/>
  <c r="BX38" i="9"/>
  <c r="CB38" i="9"/>
  <c r="CG38" i="9"/>
  <c r="CM38" i="9"/>
  <c r="DG38" i="9"/>
  <c r="DP38" i="9"/>
  <c r="EB38" i="9"/>
  <c r="AV38" i="9"/>
  <c r="BD38" i="9"/>
  <c r="BQ38" i="9"/>
  <c r="BU38" i="9"/>
  <c r="BY38" i="9"/>
  <c r="CC38" i="9"/>
  <c r="CH38" i="9"/>
  <c r="CN38" i="9"/>
  <c r="CV38" i="9"/>
  <c r="DH38" i="9"/>
  <c r="DM38" i="9"/>
  <c r="DQ38" i="9"/>
  <c r="DU38" i="9"/>
  <c r="EC38" i="9"/>
  <c r="AW38" i="9"/>
  <c r="BE38" i="9"/>
  <c r="BR38" i="9"/>
  <c r="BV38" i="9"/>
  <c r="BZ38" i="9"/>
  <c r="CE38" i="9"/>
  <c r="CO38" i="9"/>
  <c r="DI38" i="9"/>
  <c r="DN38" i="9"/>
  <c r="DR38" i="9"/>
  <c r="DV38" i="9"/>
  <c r="DZ38" i="9"/>
  <c r="ED38" i="9"/>
  <c r="EW39" i="9"/>
  <c r="CW25" i="9"/>
  <c r="CX25" i="9"/>
  <c r="BL38" i="9"/>
  <c r="EW19" i="9"/>
  <c r="AO40" i="9"/>
  <c r="AS40" i="9"/>
  <c r="AW40" i="9"/>
  <c r="BA40" i="9"/>
  <c r="BE40" i="9"/>
  <c r="BI40" i="9"/>
  <c r="BQ40" i="9"/>
  <c r="BU40" i="9"/>
  <c r="BY40" i="9"/>
  <c r="CC40" i="9"/>
  <c r="CH40" i="9"/>
  <c r="DB40" i="9"/>
  <c r="DF40" i="9"/>
  <c r="DO40" i="9"/>
  <c r="DW40" i="9"/>
  <c r="EA40" i="9"/>
  <c r="EE40" i="9"/>
  <c r="AP40" i="9"/>
  <c r="AT40" i="9"/>
  <c r="AX40" i="9"/>
  <c r="BB40" i="9"/>
  <c r="BF40" i="9"/>
  <c r="BJ40" i="9"/>
  <c r="BR40" i="9"/>
  <c r="BV40" i="9"/>
  <c r="BZ40" i="9"/>
  <c r="CE40" i="9"/>
  <c r="CM40" i="9"/>
  <c r="DG40" i="9"/>
  <c r="DP40" i="9"/>
  <c r="EB40" i="9"/>
  <c r="AQ40" i="9"/>
  <c r="AU40" i="9"/>
  <c r="AY40" i="9"/>
  <c r="BC40" i="9"/>
  <c r="BG40" i="9"/>
  <c r="BK40" i="9"/>
  <c r="BO40" i="9"/>
  <c r="BS40" i="9"/>
  <c r="BW40" i="9"/>
  <c r="CA40" i="9"/>
  <c r="CF40" i="9"/>
  <c r="CN40" i="9"/>
  <c r="CV40" i="9"/>
  <c r="CZ40" i="9"/>
  <c r="DH40" i="9"/>
  <c r="DM40" i="9"/>
  <c r="DQ40" i="9"/>
  <c r="DU40" i="9"/>
  <c r="EC40" i="9"/>
  <c r="AV40" i="9"/>
  <c r="AZ40" i="9"/>
  <c r="BD40" i="9"/>
  <c r="BH40" i="9"/>
  <c r="BT40" i="9"/>
  <c r="BX40" i="9"/>
  <c r="CB40" i="9"/>
  <c r="CG40" i="9"/>
  <c r="CO40" i="9"/>
  <c r="DA40" i="9"/>
  <c r="DI40" i="9"/>
  <c r="DN40" i="9"/>
  <c r="DR40" i="9"/>
  <c r="DV40" i="9"/>
  <c r="DZ40" i="9"/>
  <c r="ED40" i="9"/>
  <c r="EF28" i="9"/>
  <c r="EN28" i="9" s="1"/>
  <c r="AN28" i="9"/>
  <c r="EY28" i="9"/>
  <c r="CK15" i="9"/>
  <c r="CJ15" i="9" s="1"/>
  <c r="DS22" i="9"/>
  <c r="AR22" i="9"/>
  <c r="DT22" i="9"/>
  <c r="AP35" i="9"/>
  <c r="AT35" i="9"/>
  <c r="AX35" i="9"/>
  <c r="BB35" i="9"/>
  <c r="BF35" i="9"/>
  <c r="AQ35" i="9"/>
  <c r="AU35" i="9"/>
  <c r="AY35" i="9"/>
  <c r="BC35" i="9"/>
  <c r="BG35" i="9"/>
  <c r="AZ35" i="9"/>
  <c r="BH35" i="9"/>
  <c r="BT35" i="9"/>
  <c r="BX35" i="9"/>
  <c r="CB35" i="9"/>
  <c r="CG35" i="9"/>
  <c r="CO35" i="9"/>
  <c r="DA35" i="9"/>
  <c r="DI35" i="9"/>
  <c r="DN35" i="9"/>
  <c r="DR35" i="9"/>
  <c r="DV35" i="9"/>
  <c r="DZ35" i="9"/>
  <c r="ED35" i="9"/>
  <c r="AS35" i="9"/>
  <c r="BA35" i="9"/>
  <c r="BI35" i="9"/>
  <c r="BQ35" i="9"/>
  <c r="BU35" i="9"/>
  <c r="BY35" i="9"/>
  <c r="CC35" i="9"/>
  <c r="CH35" i="9"/>
  <c r="DB35" i="9"/>
  <c r="DF35" i="9"/>
  <c r="DO35" i="9"/>
  <c r="DW35" i="9"/>
  <c r="EA35" i="9"/>
  <c r="EE35" i="9"/>
  <c r="AV35" i="9"/>
  <c r="BD35" i="9"/>
  <c r="BJ35" i="9"/>
  <c r="BR35" i="9"/>
  <c r="BV35" i="9"/>
  <c r="BZ35" i="9"/>
  <c r="CE35" i="9"/>
  <c r="CM35" i="9"/>
  <c r="DG35" i="9"/>
  <c r="DP35" i="9"/>
  <c r="EB35" i="9"/>
  <c r="AO35" i="9"/>
  <c r="AW35" i="9"/>
  <c r="BE35" i="9"/>
  <c r="BK35" i="9"/>
  <c r="BO35" i="9"/>
  <c r="BS35" i="9"/>
  <c r="BW35" i="9"/>
  <c r="CA35" i="9"/>
  <c r="CF35" i="9"/>
  <c r="CN35" i="9"/>
  <c r="CV35" i="9"/>
  <c r="CZ35" i="9"/>
  <c r="DH35" i="9"/>
  <c r="DM35" i="9"/>
  <c r="DQ35" i="9"/>
  <c r="DU35" i="9"/>
  <c r="EC35" i="9"/>
  <c r="CW33" i="9"/>
  <c r="CX33" i="9"/>
  <c r="CK19" i="9"/>
  <c r="CJ19" i="9" s="1"/>
  <c r="DX18" i="9"/>
  <c r="BM18" i="9"/>
  <c r="DY18" i="9"/>
  <c r="BN18" i="9"/>
  <c r="ET40" i="9"/>
  <c r="EZ40" i="9"/>
  <c r="AM40" i="9"/>
  <c r="EV40" i="9"/>
  <c r="ES40" i="9"/>
  <c r="CW35" i="9"/>
  <c r="CX35" i="9"/>
  <c r="EZ32" i="9"/>
  <c r="AM32" i="9"/>
  <c r="ES32" i="9"/>
  <c r="ET32" i="9"/>
  <c r="BL37" i="9"/>
  <c r="EF17" i="9"/>
  <c r="EH17" i="9" s="1"/>
  <c r="EY17" i="9"/>
  <c r="AN17" i="9"/>
  <c r="CK32" i="9"/>
  <c r="CJ32" i="9" s="1"/>
  <c r="AN38" i="9"/>
  <c r="EF38" i="9"/>
  <c r="EQ38" i="9" s="1"/>
  <c r="EY38" i="9"/>
  <c r="EW35" i="9"/>
  <c r="EW28" i="9"/>
  <c r="BM12" i="9"/>
  <c r="BN12" i="9"/>
  <c r="DX12" i="9"/>
  <c r="DY12" i="9"/>
  <c r="DY16" i="9"/>
  <c r="BM16" i="9"/>
  <c r="BN16" i="9"/>
  <c r="DX16" i="9"/>
  <c r="AV25" i="9"/>
  <c r="AZ25" i="9"/>
  <c r="BD25" i="9"/>
  <c r="BH25" i="9"/>
  <c r="BT25" i="9"/>
  <c r="BX25" i="9"/>
  <c r="CB25" i="9"/>
  <c r="CG25" i="9"/>
  <c r="CO25" i="9"/>
  <c r="DA25" i="9"/>
  <c r="DI25" i="9"/>
  <c r="DN25" i="9"/>
  <c r="DR25" i="9"/>
  <c r="DV25" i="9"/>
  <c r="DZ25" i="9"/>
  <c r="ED25" i="9"/>
  <c r="AO25" i="9"/>
  <c r="AS25" i="9"/>
  <c r="AW25" i="9"/>
  <c r="BA25" i="9"/>
  <c r="BE25" i="9"/>
  <c r="BI25" i="9"/>
  <c r="BQ25" i="9"/>
  <c r="BU25" i="9"/>
  <c r="BY25" i="9"/>
  <c r="CC25" i="9"/>
  <c r="CH25" i="9"/>
  <c r="DB25" i="9"/>
  <c r="DF25" i="9"/>
  <c r="DO25" i="9"/>
  <c r="DW25" i="9"/>
  <c r="EA25" i="9"/>
  <c r="EE25" i="9"/>
  <c r="AP25" i="9"/>
  <c r="AX25" i="9"/>
  <c r="BF25" i="9"/>
  <c r="BV25" i="9"/>
  <c r="CE25" i="9"/>
  <c r="CM25" i="9"/>
  <c r="EB25" i="9"/>
  <c r="AQ25" i="9"/>
  <c r="AY25" i="9"/>
  <c r="BG25" i="9"/>
  <c r="BO25" i="9"/>
  <c r="BW25" i="9"/>
  <c r="CF25" i="9"/>
  <c r="CN25" i="9"/>
  <c r="CV25" i="9"/>
  <c r="DM25" i="9"/>
  <c r="DU25" i="9"/>
  <c r="EC25" i="9"/>
  <c r="AT25" i="9"/>
  <c r="BB25" i="9"/>
  <c r="BJ25" i="9"/>
  <c r="BR25" i="9"/>
  <c r="BZ25" i="9"/>
  <c r="DG25" i="9"/>
  <c r="DP25" i="9"/>
  <c r="AU25" i="9"/>
  <c r="BC25" i="9"/>
  <c r="BK25" i="9"/>
  <c r="BS25" i="9"/>
  <c r="CA25" i="9"/>
  <c r="CZ25" i="9"/>
  <c r="DH25" i="9"/>
  <c r="DQ25" i="9"/>
  <c r="DD31" i="9"/>
  <c r="DE31" i="9"/>
  <c r="BL40" i="9"/>
  <c r="DD18" i="9"/>
  <c r="DE18" i="9"/>
  <c r="CK26" i="9"/>
  <c r="CI26" i="9" s="1"/>
  <c r="AN26" i="9"/>
  <c r="EY26" i="9"/>
  <c r="EF26" i="9"/>
  <c r="ER26" i="9" s="1"/>
  <c r="BL22" i="9"/>
  <c r="EW17" i="9"/>
  <c r="CK20" i="9"/>
  <c r="CJ20" i="9" s="1"/>
  <c r="BM29" i="9"/>
  <c r="BN29" i="9"/>
  <c r="DX29" i="9"/>
  <c r="DY29" i="9"/>
  <c r="AN9" i="9"/>
  <c r="EF9" i="9"/>
  <c r="EK9" i="9" s="1"/>
  <c r="EY9" i="9"/>
  <c r="CK13" i="9"/>
  <c r="CI13" i="9" s="1"/>
  <c r="DD13" i="9"/>
  <c r="DE13" i="9"/>
  <c r="CK14" i="9"/>
  <c r="CJ14" i="9" s="1"/>
  <c r="DY19" i="9"/>
  <c r="BM19" i="9"/>
  <c r="BN19" i="9"/>
  <c r="DX19" i="9"/>
  <c r="EF21" i="9"/>
  <c r="EJ21" i="9" s="1"/>
  <c r="EY21" i="9"/>
  <c r="AN21" i="9"/>
  <c r="CX7" i="9"/>
  <c r="CW7" i="9"/>
  <c r="BL13" i="9"/>
  <c r="EY7" i="9"/>
  <c r="EF7" i="9"/>
  <c r="EL7" i="9" s="1"/>
  <c r="AN7" i="9"/>
  <c r="AR10" i="9"/>
  <c r="DS10" i="9"/>
  <c r="DT10" i="9"/>
  <c r="AN11" i="9"/>
  <c r="EF11" i="9"/>
  <c r="EY11" i="9"/>
  <c r="AN10" i="9"/>
  <c r="EF10" i="9"/>
  <c r="EY10" i="9"/>
  <c r="AM31" i="9"/>
  <c r="ES31" i="9"/>
  <c r="ET31" i="9"/>
  <c r="EZ31" i="9"/>
  <c r="BL15" i="9"/>
  <c r="BM14" i="9"/>
  <c r="DY14" i="9"/>
  <c r="BN14" i="9"/>
  <c r="DX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N29" i="9"/>
  <c r="DR29" i="9"/>
  <c r="DV29" i="9"/>
  <c r="DZ29" i="9"/>
  <c r="ED29" i="9"/>
  <c r="AW29" i="9"/>
  <c r="BE29" i="9"/>
  <c r="BQ29" i="9"/>
  <c r="BU29" i="9"/>
  <c r="BY29" i="9"/>
  <c r="CC29" i="9"/>
  <c r="CH29" i="9"/>
  <c r="DB29" i="9"/>
  <c r="DF29" i="9"/>
  <c r="DO29" i="9"/>
  <c r="DW29" i="9"/>
  <c r="EA29" i="9"/>
  <c r="EE29" i="9"/>
  <c r="AZ29" i="9"/>
  <c r="BV29" i="9"/>
  <c r="CE29" i="9"/>
  <c r="CM29" i="9"/>
  <c r="EB29" i="9"/>
  <c r="BA29" i="9"/>
  <c r="BO29" i="9"/>
  <c r="BW29" i="9"/>
  <c r="CF29" i="9"/>
  <c r="CN29" i="9"/>
  <c r="CV29" i="9"/>
  <c r="DM29" i="9"/>
  <c r="DU29" i="9"/>
  <c r="EC29" i="9"/>
  <c r="BH29" i="9"/>
  <c r="BR29" i="9"/>
  <c r="BZ29" i="9"/>
  <c r="DG29" i="9"/>
  <c r="DP29" i="9"/>
  <c r="AS29" i="9"/>
  <c r="BI29" i="9"/>
  <c r="BS29" i="9"/>
  <c r="CA29" i="9"/>
  <c r="CZ29" i="9"/>
  <c r="DH29" i="9"/>
  <c r="DQ29" i="9"/>
  <c r="AR34" i="9"/>
  <c r="DT34" i="9"/>
  <c r="DS34" i="9"/>
  <c r="CW28" i="9"/>
  <c r="CX28" i="9"/>
  <c r="CM14" i="9"/>
  <c r="BT14" i="9"/>
  <c r="AZ14" i="9"/>
  <c r="DW14" i="9"/>
  <c r="DB14" i="9"/>
  <c r="CA14" i="9"/>
  <c r="BK14" i="9"/>
  <c r="AU14" i="9"/>
  <c r="ED14" i="9"/>
  <c r="CE14" i="9"/>
  <c r="BJ14" i="9"/>
  <c r="AT14" i="9"/>
  <c r="DU14" i="9"/>
  <c r="CC14" i="9"/>
  <c r="BI14" i="9"/>
  <c r="AS14" i="9"/>
  <c r="DP19" i="9"/>
  <c r="DG19" i="9"/>
  <c r="CE19" i="9"/>
  <c r="BJ19" i="9"/>
  <c r="AT19" i="9"/>
  <c r="DW19" i="9"/>
  <c r="DB19" i="9"/>
  <c r="CC19" i="9"/>
  <c r="BI19" i="9"/>
  <c r="AS19" i="9"/>
  <c r="DV19" i="9"/>
  <c r="BX19" i="9"/>
  <c r="BD19" i="9"/>
  <c r="DU19" i="9"/>
  <c r="CF19" i="9"/>
  <c r="BO19" i="9"/>
  <c r="AY19" i="9"/>
  <c r="BM8" i="9"/>
  <c r="EA39" i="9"/>
  <c r="DF39" i="9"/>
  <c r="CH39" i="9"/>
  <c r="BQ39" i="9"/>
  <c r="AW39" i="9"/>
  <c r="ED39" i="9"/>
  <c r="DN39" i="9"/>
  <c r="CG39" i="9"/>
  <c r="AV39" i="9"/>
  <c r="DQ39" i="9"/>
  <c r="CV39" i="9"/>
  <c r="CA39" i="9"/>
  <c r="BK39" i="9"/>
  <c r="AU39" i="9"/>
  <c r="DP39" i="9"/>
  <c r="BZ39" i="9"/>
  <c r="BF39" i="9"/>
  <c r="AP39" i="9"/>
  <c r="F13" i="16"/>
  <c r="R13" i="16" s="1"/>
  <c r="E14" i="16"/>
  <c r="F14" i="16" s="1"/>
  <c r="BH6" i="9"/>
  <c r="DX6" i="9"/>
  <c r="DO6" i="9"/>
  <c r="DP6" i="9"/>
  <c r="DU6" i="9"/>
  <c r="DR6" i="9"/>
  <c r="CC6" i="9"/>
  <c r="CK6" i="9"/>
  <c r="CI6" i="9" s="1"/>
  <c r="DV6" i="9"/>
  <c r="CH6" i="9"/>
  <c r="BN6" i="9"/>
  <c r="F12" i="17"/>
  <c r="CA6" i="9"/>
  <c r="BZ6" i="9"/>
  <c r="BY6" i="9"/>
  <c r="DI6" i="9"/>
  <c r="AN6" i="9"/>
  <c r="D6" i="9"/>
  <c r="DS6" i="9"/>
  <c r="CX6" i="9"/>
  <c r="DE6" i="9"/>
  <c r="DT6" i="9"/>
  <c r="DD6" i="9"/>
  <c r="CG6" i="9"/>
  <c r="BE6" i="9"/>
  <c r="DW6" i="9"/>
  <c r="DN6" i="9"/>
  <c r="BI6" i="9"/>
  <c r="DM6" i="9"/>
  <c r="DG6" i="9"/>
  <c r="DH6" i="9"/>
  <c r="EY6" i="9"/>
  <c r="BK6" i="9"/>
  <c r="E13" i="17"/>
  <c r="EW6" i="9"/>
  <c r="EF6" i="9"/>
  <c r="EB6" i="9"/>
  <c r="EE6" i="9"/>
  <c r="ED6" i="9"/>
  <c r="EC6" i="9"/>
  <c r="EA6" i="9"/>
  <c r="DZ6" i="9"/>
  <c r="BL6" i="9"/>
  <c r="DB6" i="9"/>
  <c r="CN6" i="9"/>
  <c r="CV6" i="9"/>
  <c r="CM6" i="9"/>
  <c r="BQ6" i="9"/>
  <c r="BM6" i="9"/>
  <c r="BJ6" i="9"/>
  <c r="BG6" i="9"/>
  <c r="BF6" i="9"/>
  <c r="BC6" i="9"/>
  <c r="BA6" i="9"/>
  <c r="BD6" i="9"/>
  <c r="BB6" i="9"/>
  <c r="AZ6" i="9"/>
  <c r="AY6" i="9"/>
  <c r="AX6" i="9"/>
  <c r="AW6" i="9"/>
  <c r="CW6" i="9"/>
  <c r="DY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DJ6" i="9" l="1"/>
  <c r="CJ6" i="9"/>
  <c r="EK44" i="9"/>
  <c r="CI7" i="9"/>
  <c r="CI8" i="9"/>
  <c r="CI23" i="9"/>
  <c r="CI11" i="9"/>
  <c r="CJ28" i="9"/>
  <c r="CI19" i="9"/>
  <c r="CI15" i="9"/>
  <c r="CJ12" i="9"/>
  <c r="CI20" i="9"/>
  <c r="CJ16" i="9"/>
  <c r="CJ35" i="9"/>
  <c r="CJ31" i="9"/>
  <c r="CI32" i="9"/>
  <c r="CI40" i="9"/>
  <c r="CI27" i="9"/>
  <c r="CJ24" i="9"/>
  <c r="CJ38" i="9"/>
  <c r="CJ50" i="9"/>
  <c r="CJ51" i="9"/>
  <c r="CI52" i="9"/>
  <c r="CI59" i="9"/>
  <c r="EQ63" i="9"/>
  <c r="EJ49" i="9"/>
  <c r="CI53" i="9"/>
  <c r="EJ58" i="9"/>
  <c r="CJ45" i="9"/>
  <c r="EO48" i="9"/>
  <c r="EN48" i="9"/>
  <c r="ER48" i="9"/>
  <c r="EK48" i="9"/>
  <c r="EL48" i="9"/>
  <c r="CJ25" i="9"/>
  <c r="EO55" i="9"/>
  <c r="EN55" i="9"/>
  <c r="CI57" i="9"/>
  <c r="EI65" i="9"/>
  <c r="EI42" i="9"/>
  <c r="EP55" i="9"/>
  <c r="EK55" i="9"/>
  <c r="ER55" i="9"/>
  <c r="EI48" i="9"/>
  <c r="EQ48" i="9"/>
  <c r="EQ62" i="9"/>
  <c r="EL55" i="9"/>
  <c r="EJ48" i="9"/>
  <c r="EI55" i="9"/>
  <c r="EQ55" i="9"/>
  <c r="EH48" i="9"/>
  <c r="EP48" i="9"/>
  <c r="EJ56" i="9"/>
  <c r="EJ42" i="9"/>
  <c r="ER42" i="9"/>
  <c r="CJ33" i="9"/>
  <c r="EK65" i="9"/>
  <c r="EQ56" i="9"/>
  <c r="EO42" i="9"/>
  <c r="EN42" i="9"/>
  <c r="CI29" i="9"/>
  <c r="EN56" i="9"/>
  <c r="EK56" i="9"/>
  <c r="ER56" i="9"/>
  <c r="EK42" i="9"/>
  <c r="EP42" i="9"/>
  <c r="CJ17" i="9"/>
  <c r="EH65" i="9"/>
  <c r="EH56" i="9"/>
  <c r="EI56" i="9"/>
  <c r="EL56" i="9"/>
  <c r="EO56" i="9"/>
  <c r="EP56" i="9"/>
  <c r="EL42" i="9"/>
  <c r="EJ64" i="9"/>
  <c r="EP53" i="9"/>
  <c r="EK64" i="9"/>
  <c r="EP64" i="9"/>
  <c r="EK53" i="9"/>
  <c r="EJ44" i="9"/>
  <c r="EN64" i="9"/>
  <c r="EL64" i="9"/>
  <c r="EH64" i="9"/>
  <c r="EO64" i="9"/>
  <c r="ER64" i="9"/>
  <c r="EQ44" i="9"/>
  <c r="EP49" i="9"/>
  <c r="EI53" i="9"/>
  <c r="EJ53" i="9"/>
  <c r="EH49" i="9"/>
  <c r="EI49" i="9"/>
  <c r="EK49" i="9"/>
  <c r="EO49" i="9"/>
  <c r="EO44" i="9"/>
  <c r="EQ53" i="9"/>
  <c r="EN53" i="9"/>
  <c r="EH53" i="9"/>
  <c r="ER49" i="9"/>
  <c r="EL49" i="9"/>
  <c r="EQ49" i="9"/>
  <c r="EI44" i="9"/>
  <c r="EO53" i="9"/>
  <c r="ER53" i="9"/>
  <c r="EL53" i="9"/>
  <c r="EH44" i="9"/>
  <c r="EN49" i="9"/>
  <c r="EP44" i="9"/>
  <c r="ER44" i="9"/>
  <c r="EN65" i="9"/>
  <c r="EP65" i="9"/>
  <c r="EL65" i="9"/>
  <c r="EH46" i="9"/>
  <c r="EJ59" i="9"/>
  <c r="EJ47" i="9"/>
  <c r="EQ65" i="9"/>
  <c r="EH59" i="9"/>
  <c r="EL62" i="9"/>
  <c r="EH47" i="9"/>
  <c r="EO61" i="9"/>
  <c r="EQ45" i="9"/>
  <c r="EO45" i="9"/>
  <c r="ER45" i="9"/>
  <c r="EH62" i="9"/>
  <c r="ER62" i="9"/>
  <c r="EO62" i="9"/>
  <c r="EJ63" i="9"/>
  <c r="EP63" i="9"/>
  <c r="ER46" i="9"/>
  <c r="EK62" i="9"/>
  <c r="EH63" i="9"/>
  <c r="EO63" i="9"/>
  <c r="EJ61" i="9"/>
  <c r="EK61" i="9"/>
  <c r="EP46" i="9"/>
  <c r="EI62" i="9"/>
  <c r="EP62" i="9"/>
  <c r="EI63" i="9"/>
  <c r="CI9" i="9"/>
  <c r="CI21" i="9"/>
  <c r="EI60" i="9"/>
  <c r="EK60" i="9"/>
  <c r="EN60" i="9"/>
  <c r="EQ58" i="9"/>
  <c r="EO58" i="9"/>
  <c r="EK57" i="9"/>
  <c r="ER57" i="9"/>
  <c r="EQ60" i="9"/>
  <c r="ER60" i="9"/>
  <c r="EL58" i="9"/>
  <c r="EK58" i="9"/>
  <c r="EI58" i="9"/>
  <c r="EL57" i="9"/>
  <c r="EP57" i="9"/>
  <c r="EI57" i="9"/>
  <c r="EL63" i="9"/>
  <c r="EP60" i="9"/>
  <c r="EL60" i="9"/>
  <c r="EO60" i="9"/>
  <c r="EH58" i="9"/>
  <c r="EP45" i="9"/>
  <c r="ER58" i="9"/>
  <c r="EP58" i="9"/>
  <c r="EN58" i="9"/>
  <c r="EQ61" i="9"/>
  <c r="EN63" i="9"/>
  <c r="EL44" i="9"/>
  <c r="EN44" i="9"/>
  <c r="EH61" i="9"/>
  <c r="EN45" i="9"/>
  <c r="EL45" i="9"/>
  <c r="EI45" i="9"/>
  <c r="ER61" i="9"/>
  <c r="EP61" i="9"/>
  <c r="EM50" i="9"/>
  <c r="EO50" i="9"/>
  <c r="EP50" i="9"/>
  <c r="EN50" i="9"/>
  <c r="EQ50" i="9"/>
  <c r="ER50" i="9"/>
  <c r="EI64" i="9"/>
  <c r="EM64" i="9"/>
  <c r="EO57" i="9"/>
  <c r="EQ57" i="9"/>
  <c r="EN57" i="9"/>
  <c r="EN43" i="9"/>
  <c r="EO43" i="9"/>
  <c r="EL54" i="9"/>
  <c r="EP54" i="9"/>
  <c r="ER63" i="9"/>
  <c r="EM63" i="9"/>
  <c r="EL50" i="9"/>
  <c r="EL52" i="9"/>
  <c r="ER52" i="9"/>
  <c r="EI59" i="9"/>
  <c r="ER59" i="9"/>
  <c r="EJ43" i="9"/>
  <c r="EQ47" i="9"/>
  <c r="EQ51" i="9"/>
  <c r="EN51" i="9"/>
  <c r="CJ13" i="9"/>
  <c r="EJ45" i="9"/>
  <c r="EJ46" i="9"/>
  <c r="EM46" i="9"/>
  <c r="EH54" i="9"/>
  <c r="EH60" i="9"/>
  <c r="EO65" i="9"/>
  <c r="EM65" i="9"/>
  <c r="CI49" i="9"/>
  <c r="EH50" i="9"/>
  <c r="ER43" i="9"/>
  <c r="EP43" i="9"/>
  <c r="EQ43" i="9"/>
  <c r="EN54" i="9"/>
  <c r="EK54" i="9"/>
  <c r="EI52" i="9"/>
  <c r="EO59" i="9"/>
  <c r="EP59" i="9"/>
  <c r="EQ59" i="9"/>
  <c r="EH42" i="9"/>
  <c r="EM42" i="9"/>
  <c r="EI51" i="9"/>
  <c r="EK45" i="9"/>
  <c r="EN61" i="9"/>
  <c r="EL61" i="9"/>
  <c r="EJ65" i="9"/>
  <c r="EN46" i="9"/>
  <c r="EK46" i="9"/>
  <c r="EI46" i="9"/>
  <c r="EH45" i="9"/>
  <c r="EH51" i="9"/>
  <c r="EM51" i="9"/>
  <c r="EJ51" i="9"/>
  <c r="EJ60" i="9"/>
  <c r="EJ50" i="9"/>
  <c r="EH57" i="9"/>
  <c r="EI43" i="9"/>
  <c r="EL43" i="9"/>
  <c r="EK43" i="9"/>
  <c r="EK52" i="9"/>
  <c r="EN52" i="9"/>
  <c r="EN59" i="9"/>
  <c r="EL59" i="9"/>
  <c r="EH52" i="9"/>
  <c r="EH55" i="9"/>
  <c r="EM55" i="9"/>
  <c r="EO47" i="9"/>
  <c r="EI47" i="9"/>
  <c r="EP51" i="9"/>
  <c r="EL51" i="9"/>
  <c r="EO51" i="9"/>
  <c r="ER51" i="9"/>
  <c r="EK50" i="9"/>
  <c r="EJ54" i="9"/>
  <c r="EM54" i="9"/>
  <c r="EI61" i="9"/>
  <c r="EL46" i="9"/>
  <c r="EO46" i="9"/>
  <c r="EJ57" i="9"/>
  <c r="EO54" i="9"/>
  <c r="EI54" i="9"/>
  <c r="EQ54" i="9"/>
  <c r="EP52" i="9"/>
  <c r="EQ52" i="9"/>
  <c r="EO52" i="9"/>
  <c r="EK59" i="9"/>
  <c r="EN62" i="9"/>
  <c r="EM62" i="9"/>
  <c r="EJ52" i="9"/>
  <c r="EH43" i="9"/>
  <c r="EK47" i="9"/>
  <c r="EN47" i="9"/>
  <c r="EP47" i="9"/>
  <c r="EL47" i="9"/>
  <c r="ER47" i="9"/>
  <c r="EI50" i="9"/>
  <c r="CI41" i="9"/>
  <c r="CI10" i="9"/>
  <c r="CJ22" i="9"/>
  <c r="EO25" i="9"/>
  <c r="EL25" i="9"/>
  <c r="EI33" i="9"/>
  <c r="EK33" i="9"/>
  <c r="EL33" i="9"/>
  <c r="EM33" i="9"/>
  <c r="EM25" i="9"/>
  <c r="EJ25" i="9"/>
  <c r="EP33" i="9"/>
  <c r="EO33" i="9"/>
  <c r="EH12" i="9"/>
  <c r="EJ34" i="9"/>
  <c r="ER12" i="9"/>
  <c r="EH33" i="9"/>
  <c r="EL12" i="9"/>
  <c r="EI25" i="9"/>
  <c r="ER40" i="9"/>
  <c r="CJ30" i="9"/>
  <c r="F13" i="17"/>
  <c r="CI34" i="9"/>
  <c r="EO12" i="9"/>
  <c r="EJ39" i="9"/>
  <c r="ER25" i="9"/>
  <c r="EM18" i="9"/>
  <c r="EP25" i="9"/>
  <c r="EN18" i="9"/>
  <c r="EI36" i="9"/>
  <c r="EN25" i="9"/>
  <c r="EQ25" i="9"/>
  <c r="EH39" i="9"/>
  <c r="EI18" i="9"/>
  <c r="EN36" i="9"/>
  <c r="EO36" i="9"/>
  <c r="EK25" i="9"/>
  <c r="EM12" i="9"/>
  <c r="EJ33" i="9"/>
  <c r="EQ12" i="9"/>
  <c r="EM34" i="9"/>
  <c r="EI40" i="9"/>
  <c r="EJ36" i="9"/>
  <c r="ER36" i="9"/>
  <c r="EI35" i="9"/>
  <c r="EO29" i="9"/>
  <c r="EN29" i="9"/>
  <c r="EQ40" i="9"/>
  <c r="EM22" i="9"/>
  <c r="EN40" i="9"/>
  <c r="ER37" i="9"/>
  <c r="EL37" i="9"/>
  <c r="EJ23" i="9"/>
  <c r="EH30" i="9"/>
  <c r="EP30" i="9"/>
  <c r="ER30" i="9"/>
  <c r="EP37" i="9"/>
  <c r="EJ20" i="9"/>
  <c r="EO35" i="9"/>
  <c r="EJ13" i="9"/>
  <c r="ER33" i="9"/>
  <c r="EN33" i="9"/>
  <c r="EL36" i="9"/>
  <c r="EK36" i="9"/>
  <c r="EP12" i="9"/>
  <c r="EN12" i="9"/>
  <c r="EK34" i="9"/>
  <c r="EQ34" i="9"/>
  <c r="EH35" i="9"/>
  <c r="EH34" i="9"/>
  <c r="EP35" i="9"/>
  <c r="EQ35" i="9"/>
  <c r="EJ12" i="9"/>
  <c r="EM13" i="9"/>
  <c r="EP36" i="9"/>
  <c r="EQ36" i="9"/>
  <c r="EK12" i="9"/>
  <c r="EM31" i="9"/>
  <c r="EM8" i="9"/>
  <c r="EN39" i="9"/>
  <c r="EN8" i="9"/>
  <c r="EO39" i="9"/>
  <c r="EQ39" i="9"/>
  <c r="EH20" i="9"/>
  <c r="EJ30" i="9"/>
  <c r="EO20" i="9"/>
  <c r="EM32" i="9"/>
  <c r="EQ30" i="9"/>
  <c r="EM19" i="9"/>
  <c r="EJ35" i="9"/>
  <c r="EL35" i="9"/>
  <c r="EK35" i="9"/>
  <c r="ER35" i="9"/>
  <c r="EN30" i="9"/>
  <c r="EJ41" i="9"/>
  <c r="EH32" i="9"/>
  <c r="EP31" i="9"/>
  <c r="EM30" i="9"/>
  <c r="EO8" i="9"/>
  <c r="E14" i="17"/>
  <c r="EL8" i="9"/>
  <c r="EQ8" i="9"/>
  <c r="EI37" i="9"/>
  <c r="EQ37" i="9"/>
  <c r="ER31" i="9"/>
  <c r="EH37" i="9"/>
  <c r="EM37" i="9"/>
  <c r="EP8" i="9"/>
  <c r="EN37" i="9"/>
  <c r="EQ31" i="9"/>
  <c r="EJ37" i="9"/>
  <c r="EM20" i="9"/>
  <c r="EJ28" i="9"/>
  <c r="EN35" i="9"/>
  <c r="ER8" i="9"/>
  <c r="EK8" i="9"/>
  <c r="EO19" i="9"/>
  <c r="EO31" i="9"/>
  <c r="EQ29" i="9"/>
  <c r="EJ29" i="9"/>
  <c r="EO34" i="9"/>
  <c r="EP29" i="9"/>
  <c r="EL29" i="9"/>
  <c r="EP34" i="9"/>
  <c r="EN34" i="9"/>
  <c r="EQ18" i="9"/>
  <c r="CJ18" i="9"/>
  <c r="EI29" i="9"/>
  <c r="EM29" i="9"/>
  <c r="EK40" i="9"/>
  <c r="ER18" i="9"/>
  <c r="EO18" i="9"/>
  <c r="ER14" i="9"/>
  <c r="EH23" i="9"/>
  <c r="EH31" i="9"/>
  <c r="EK31" i="9"/>
  <c r="EJ18" i="9"/>
  <c r="EH29" i="9"/>
  <c r="EN20" i="9"/>
  <c r="EK20" i="9"/>
  <c r="EP20" i="9"/>
  <c r="EK29" i="9"/>
  <c r="EK18" i="9"/>
  <c r="EL18" i="9"/>
  <c r="EO30" i="9"/>
  <c r="EM16" i="9"/>
  <c r="EM41" i="9"/>
  <c r="EP40" i="9"/>
  <c r="EL40" i="9"/>
  <c r="EO40" i="9"/>
  <c r="EJ19" i="9"/>
  <c r="EI30" i="9"/>
  <c r="EJ31" i="9"/>
  <c r="EN31" i="9"/>
  <c r="EI20" i="9"/>
  <c r="EM39" i="9"/>
  <c r="EM11" i="9"/>
  <c r="EK10" i="9"/>
  <c r="EJ17" i="9"/>
  <c r="EI38" i="9"/>
  <c r="EM26" i="9"/>
  <c r="EM10" i="9"/>
  <c r="EL9" i="9"/>
  <c r="EN9" i="9"/>
  <c r="ER9" i="9"/>
  <c r="EJ7" i="9"/>
  <c r="ER11" i="9"/>
  <c r="EO11" i="9"/>
  <c r="EM7" i="9"/>
  <c r="EK28" i="9"/>
  <c r="ER28" i="9"/>
  <c r="EO26" i="9"/>
  <c r="EQ16" i="9"/>
  <c r="EL16" i="9"/>
  <c r="EO16" i="9"/>
  <c r="EJ24" i="9"/>
  <c r="EJ10" i="9"/>
  <c r="EP22" i="9"/>
  <c r="EK22" i="9"/>
  <c r="EN21" i="9"/>
  <c r="EP7" i="9"/>
  <c r="EK37" i="9"/>
  <c r="EQ10" i="9"/>
  <c r="ER10" i="9"/>
  <c r="EK19" i="9"/>
  <c r="EL14" i="9"/>
  <c r="EJ15" i="9"/>
  <c r="EN32" i="9"/>
  <c r="EK32" i="9"/>
  <c r="EM27" i="9"/>
  <c r="EN17" i="9"/>
  <c r="EO17" i="9"/>
  <c r="EQ27" i="9"/>
  <c r="ER13" i="9"/>
  <c r="EI23" i="9"/>
  <c r="ER23" i="9"/>
  <c r="EK24" i="9"/>
  <c r="EI24" i="9"/>
  <c r="EH22" i="9"/>
  <c r="EQ41" i="9"/>
  <c r="EI41" i="9"/>
  <c r="EH7" i="9"/>
  <c r="EK21" i="9"/>
  <c r="ER38" i="9"/>
  <c r="EP38" i="9"/>
  <c r="EP9" i="9"/>
  <c r="EO9" i="9"/>
  <c r="EQ9" i="9"/>
  <c r="EP11" i="9"/>
  <c r="EK11" i="9"/>
  <c r="EN11" i="9"/>
  <c r="EH40" i="9"/>
  <c r="EH38" i="9"/>
  <c r="EI28" i="9"/>
  <c r="EQ28" i="9"/>
  <c r="EI26" i="9"/>
  <c r="EK26" i="9"/>
  <c r="CJ26" i="9"/>
  <c r="EM38" i="9"/>
  <c r="EN22" i="9"/>
  <c r="EQ22" i="9"/>
  <c r="EI7" i="9"/>
  <c r="EK7" i="9"/>
  <c r="EH15" i="9"/>
  <c r="EK30" i="9"/>
  <c r="EQ20" i="9"/>
  <c r="ER20" i="9"/>
  <c r="EP10" i="9"/>
  <c r="EM9" i="9"/>
  <c r="EM28" i="9"/>
  <c r="EH24" i="9"/>
  <c r="EK27" i="9"/>
  <c r="EH13" i="9"/>
  <c r="EO32" i="9"/>
  <c r="EP17" i="9"/>
  <c r="EI17" i="9"/>
  <c r="EM21" i="9"/>
  <c r="EP27" i="9"/>
  <c r="EI27" i="9"/>
  <c r="EL13" i="9"/>
  <c r="EK13" i="9"/>
  <c r="EL15" i="9"/>
  <c r="EP15" i="9"/>
  <c r="EO15" i="9"/>
  <c r="EQ23" i="9"/>
  <c r="EN23" i="9"/>
  <c r="EO24" i="9"/>
  <c r="EQ24" i="9"/>
  <c r="EL41" i="9"/>
  <c r="EP39" i="9"/>
  <c r="EK39" i="9"/>
  <c r="EO38" i="9"/>
  <c r="EN38" i="9"/>
  <c r="EN16" i="9"/>
  <c r="EL11" i="9"/>
  <c r="EH19" i="9"/>
  <c r="EN19" i="9"/>
  <c r="EP28" i="9"/>
  <c r="EH26" i="9"/>
  <c r="EL26" i="9"/>
  <c r="EP26" i="9"/>
  <c r="EK16" i="9"/>
  <c r="ER16" i="9"/>
  <c r="EL22" i="9"/>
  <c r="EO22" i="9"/>
  <c r="EO21" i="9"/>
  <c r="EI21" i="9"/>
  <c r="EQ21" i="9"/>
  <c r="EQ7" i="9"/>
  <c r="EO7" i="9"/>
  <c r="EM17" i="9"/>
  <c r="EO10" i="9"/>
  <c r="CI14" i="9"/>
  <c r="EJ32" i="9"/>
  <c r="EM40" i="9"/>
  <c r="EH16" i="9"/>
  <c r="EI32" i="9"/>
  <c r="EQ17" i="9"/>
  <c r="ER17" i="9"/>
  <c r="EK17" i="9"/>
  <c r="EJ27" i="9"/>
  <c r="ER27" i="9"/>
  <c r="EP13" i="9"/>
  <c r="EO13" i="9"/>
  <c r="EM15" i="9"/>
  <c r="EL34" i="9"/>
  <c r="EQ15" i="9"/>
  <c r="EL39" i="9"/>
  <c r="EP23" i="9"/>
  <c r="EO23" i="9"/>
  <c r="EK23" i="9"/>
  <c r="EL24" i="9"/>
  <c r="ER24" i="9"/>
  <c r="EK14" i="9"/>
  <c r="EK38" i="9"/>
  <c r="EH28" i="9"/>
  <c r="EL38" i="9"/>
  <c r="EK41" i="9"/>
  <c r="EH41" i="9"/>
  <c r="EQ11" i="9"/>
  <c r="ER19" i="9"/>
  <c r="EJ38" i="9"/>
  <c r="EP14" i="9"/>
  <c r="EQ14" i="9"/>
  <c r="EO28" i="9"/>
  <c r="EL28" i="9"/>
  <c r="EJ26" i="9"/>
  <c r="EQ26" i="9"/>
  <c r="EN26" i="9"/>
  <c r="EI16" i="9"/>
  <c r="EH10" i="9"/>
  <c r="EI22" i="9"/>
  <c r="ER22" i="9"/>
  <c r="EP21" i="9"/>
  <c r="ER21" i="9"/>
  <c r="EL21" i="9"/>
  <c r="ER7" i="9"/>
  <c r="EN7" i="9"/>
  <c r="EI10" i="9"/>
  <c r="EN10" i="9"/>
  <c r="EL10" i="9"/>
  <c r="EP19" i="9"/>
  <c r="EN14" i="9"/>
  <c r="EJ16" i="9"/>
  <c r="EH21" i="9"/>
  <c r="EH18" i="9"/>
  <c r="EQ32" i="9"/>
  <c r="EL32" i="9"/>
  <c r="EP32" i="9"/>
  <c r="EL17" i="9"/>
  <c r="EH27" i="9"/>
  <c r="EH36" i="9"/>
  <c r="EO27" i="9"/>
  <c r="EN27" i="9"/>
  <c r="EN13" i="9"/>
  <c r="EQ13" i="9"/>
  <c r="EI34" i="9"/>
  <c r="EI31" i="9"/>
  <c r="EI15" i="9"/>
  <c r="ER15" i="9"/>
  <c r="EK15" i="9"/>
  <c r="ER39" i="9"/>
  <c r="EL23" i="9"/>
  <c r="EP24" i="9"/>
  <c r="EN24" i="9"/>
  <c r="EM14" i="9"/>
  <c r="EP41" i="9"/>
  <c r="EN41" i="9"/>
  <c r="ER41" i="9"/>
  <c r="EI19" i="9"/>
  <c r="EQ19" i="9"/>
  <c r="R14" i="16"/>
  <c r="R14" i="17" s="1"/>
  <c r="E15" i="16"/>
  <c r="E16" i="16" s="1"/>
  <c r="EO6" i="9"/>
  <c r="ER6" i="9"/>
  <c r="EP6" i="9"/>
  <c r="EK6" i="9"/>
  <c r="EL6" i="9"/>
  <c r="EY5" i="9"/>
  <c r="EM6" i="9"/>
  <c r="EN6" i="9"/>
  <c r="EI6" i="9"/>
  <c r="EJ6" i="9"/>
  <c r="EQ6" i="9"/>
  <c r="EH6" i="9"/>
  <c r="AQ5" i="9"/>
  <c r="AL6" i="9"/>
  <c r="AO5" i="9"/>
  <c r="AN5" i="9"/>
  <c r="AP5" i="9"/>
  <c r="CT5" i="9"/>
  <c r="BS5" i="9"/>
  <c r="CM5" i="9"/>
  <c r="CR5" i="9"/>
  <c r="DQ5" i="9"/>
  <c r="BR5" i="9"/>
  <c r="AX5" i="9"/>
  <c r="BW5" i="9"/>
  <c r="BT5" i="9"/>
  <c r="CH5" i="9"/>
  <c r="AY5" i="9"/>
  <c r="CN5" i="9"/>
  <c r="CV5" i="9"/>
  <c r="CO5" i="9"/>
  <c r="BX5" i="9"/>
  <c r="BU5" i="9"/>
  <c r="DR5" i="9"/>
  <c r="CS5" i="9"/>
  <c r="BV5" i="9"/>
  <c r="DB5" i="9"/>
  <c r="DS5" i="9"/>
  <c r="EE5" i="9"/>
  <c r="CW5" i="9"/>
  <c r="AU5" i="9"/>
  <c r="BQ5" i="9"/>
  <c r="DW5" i="9"/>
  <c r="DX5" i="9"/>
  <c r="BK5" i="9"/>
  <c r="BD5" i="9"/>
  <c r="BP5" i="9"/>
  <c r="CP5" i="9"/>
  <c r="CG5" i="9"/>
  <c r="DM5" i="9"/>
  <c r="CQ5" i="9"/>
  <c r="DT5" i="9"/>
  <c r="ED5" i="9"/>
  <c r="CX5" i="9"/>
  <c r="BF5" i="9"/>
  <c r="BY5" i="9"/>
  <c r="BZ5" i="9"/>
  <c r="DU5" i="9"/>
  <c r="DY5" i="9"/>
  <c r="CF5" i="9"/>
  <c r="BA5" i="9"/>
  <c r="BO5" i="9"/>
  <c r="BJ5" i="9"/>
  <c r="CL5" i="9"/>
  <c r="BE5" i="9"/>
  <c r="CC5" i="9"/>
  <c r="CE5" i="9"/>
  <c r="CA5" i="9"/>
  <c r="BL5" i="9"/>
  <c r="BI5" i="9"/>
  <c r="BM5" i="9"/>
  <c r="BB5" i="9"/>
  <c r="DP5" i="9"/>
  <c r="AW5" i="9"/>
  <c r="AZ5" i="9"/>
  <c r="BC5" i="9"/>
  <c r="CU5" i="9"/>
  <c r="EC5" i="9"/>
  <c r="EB5" i="9"/>
  <c r="BG5" i="9"/>
  <c r="CB5" i="9"/>
  <c r="CY5" i="9"/>
  <c r="AT5" i="9"/>
  <c r="AV5" i="9"/>
  <c r="DV5" i="9"/>
  <c r="BN5" i="9"/>
  <c r="F14" i="17"/>
  <c r="E15" i="17" l="1"/>
  <c r="F15" i="16"/>
  <c r="R15" i="16" s="1"/>
  <c r="R15" i="17" s="1"/>
  <c r="E17" i="16"/>
  <c r="E18" i="16" s="1"/>
  <c r="F18" i="16" s="1"/>
  <c r="F16" i="16"/>
  <c r="R16" i="16" s="1"/>
  <c r="CI5" i="9"/>
  <c r="EQ5" i="9"/>
  <c r="EM5" i="9"/>
  <c r="ER5" i="9"/>
  <c r="EP5" i="9"/>
  <c r="EK5" i="9"/>
  <c r="EL5" i="9"/>
  <c r="EN5" i="9"/>
  <c r="EO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B21" i="9" l="1"/>
  <c r="ET21" i="9"/>
  <c r="ES21" i="9"/>
  <c r="CZ21" i="9"/>
  <c r="AM21" i="9"/>
  <c r="DA21" i="9"/>
  <c r="EZ21" i="9"/>
  <c r="C21" i="9"/>
  <c r="D21" i="9"/>
  <c r="R21" i="16"/>
  <c r="F21" i="17"/>
  <c r="E24" i="16"/>
  <c r="E25" i="16" s="1"/>
  <c r="E23" i="17"/>
  <c r="F23" i="16"/>
  <c r="E22" i="17"/>
  <c r="EX21" i="9" l="1"/>
  <c r="EG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S22" i="9"/>
  <c r="ET22" i="9"/>
  <c r="EZ22" i="9"/>
  <c r="CZ22" i="9"/>
  <c r="DA22" i="9"/>
  <c r="D22" i="9"/>
  <c r="D23" i="9" s="1"/>
  <c r="D24" i="9" s="1"/>
  <c r="D25" i="9" s="1"/>
  <c r="C22" i="9"/>
  <c r="C23" i="9" s="1"/>
  <c r="C24" i="9" s="1"/>
  <c r="C25" i="9" s="1"/>
  <c r="R27" i="16"/>
  <c r="R27" i="17" s="1"/>
  <c r="F27" i="17"/>
  <c r="E29" i="16"/>
  <c r="E28" i="17"/>
  <c r="F28" i="16"/>
  <c r="AG15" i="16"/>
  <c r="AG14" i="17"/>
  <c r="V9" i="9" s="1"/>
  <c r="DK9" i="9" l="1"/>
  <c r="DJ9" i="9"/>
  <c r="EW9" i="9"/>
  <c r="DF9" i="9"/>
  <c r="DH9" i="9"/>
  <c r="DO9" i="9"/>
  <c r="DD9" i="9"/>
  <c r="EA9" i="9"/>
  <c r="BH9" i="9"/>
  <c r="DZ9" i="9"/>
  <c r="DG9" i="9"/>
  <c r="DN9" i="9"/>
  <c r="DI9" i="9"/>
  <c r="EI9" i="9"/>
  <c r="EH9" i="9"/>
  <c r="EJ9" i="9"/>
  <c r="V11" i="9"/>
  <c r="V8" i="9"/>
  <c r="AG16" i="16"/>
  <c r="AG17" i="16" s="1"/>
  <c r="AG15" i="17"/>
  <c r="DO11" i="9"/>
  <c r="DZ11" i="9"/>
  <c r="F28" i="17"/>
  <c r="R28" i="16"/>
  <c r="EX22" i="9"/>
  <c r="EG22" i="9" s="1"/>
  <c r="EX24" i="9"/>
  <c r="EG24" i="9" s="1"/>
  <c r="EX25" i="9"/>
  <c r="EG25" i="9" s="1"/>
  <c r="EX23" i="9"/>
  <c r="EG23" i="9" s="1"/>
  <c r="E30" i="16"/>
  <c r="F30" i="16" s="1"/>
  <c r="F29" i="16"/>
  <c r="E29" i="17"/>
  <c r="DK8" i="9" l="1"/>
  <c r="DJ8" i="9"/>
  <c r="DE11" i="9"/>
  <c r="DE5" i="9" s="1"/>
  <c r="DK11" i="9"/>
  <c r="DJ11" i="9"/>
  <c r="DH11" i="9"/>
  <c r="DN11" i="9"/>
  <c r="EH11" i="9"/>
  <c r="EA11" i="9"/>
  <c r="BH11" i="9"/>
  <c r="EI11" i="9"/>
  <c r="DD11" i="9"/>
  <c r="EJ11" i="9"/>
  <c r="EW11" i="9"/>
  <c r="DI11" i="9"/>
  <c r="DF11" i="9"/>
  <c r="DG11" i="9"/>
  <c r="DH8" i="9"/>
  <c r="BH8" i="9"/>
  <c r="DN8" i="9"/>
  <c r="DG8" i="9"/>
  <c r="DI8" i="9"/>
  <c r="DZ8" i="9"/>
  <c r="DO8" i="9"/>
  <c r="EW8" i="9"/>
  <c r="DD8" i="9"/>
  <c r="DF8" i="9"/>
  <c r="EA8" i="9"/>
  <c r="EJ8" i="9"/>
  <c r="EH8" i="9"/>
  <c r="EI8" i="9"/>
  <c r="DI14" i="9"/>
  <c r="DZ14" i="9"/>
  <c r="EW14" i="9"/>
  <c r="EA14" i="9"/>
  <c r="DN14" i="9"/>
  <c r="DG14" i="9"/>
  <c r="BH14" i="9"/>
  <c r="DD14" i="9"/>
  <c r="DF14" i="9"/>
  <c r="DO14" i="9"/>
  <c r="DH14" i="9"/>
  <c r="EJ14" i="9"/>
  <c r="EH14" i="9"/>
  <c r="EI14" i="9"/>
  <c r="R29" i="16"/>
  <c r="F29" i="17"/>
  <c r="E31" i="16"/>
  <c r="E30" i="17"/>
  <c r="BH5" i="9" l="1"/>
  <c r="EI5" i="9"/>
  <c r="DO5" i="9"/>
  <c r="DJ5" i="9"/>
  <c r="EH5" i="9"/>
  <c r="EA5" i="9"/>
  <c r="DN5" i="9"/>
  <c r="DG5" i="9"/>
  <c r="EJ5" i="9"/>
  <c r="DF5" i="9"/>
  <c r="DZ5" i="9"/>
  <c r="DH5" i="9"/>
  <c r="DD5" i="9"/>
  <c r="DI5" i="9"/>
  <c r="DK5" i="9"/>
  <c r="EW5" i="9"/>
  <c r="F30" i="17"/>
  <c r="R30" i="16"/>
  <c r="R30" i="17" s="1"/>
  <c r="E32" i="16"/>
  <c r="F31" i="16"/>
  <c r="E31" i="17"/>
  <c r="F31" i="17" l="1"/>
  <c r="R31" i="16"/>
  <c r="R31" i="17" s="1"/>
  <c r="E33" i="16"/>
  <c r="E32" i="17"/>
  <c r="F32" i="16"/>
  <c r="ET26" i="9"/>
  <c r="AM26" i="9"/>
  <c r="EZ26" i="9"/>
  <c r="ES26" i="9"/>
  <c r="CZ26" i="9"/>
  <c r="DA26" i="9"/>
  <c r="D26" i="9"/>
  <c r="D27" i="9" s="1"/>
  <c r="D28" i="9" s="1"/>
  <c r="D29" i="9" s="1"/>
  <c r="C26" i="9"/>
  <c r="C27" i="9" s="1"/>
  <c r="C28" i="9" s="1"/>
  <c r="C29" i="9" s="1"/>
  <c r="EX26" i="9" l="1"/>
  <c r="EG26" i="9" s="1"/>
  <c r="EX27" i="9"/>
  <c r="EG27" i="9" s="1"/>
  <c r="EX28" i="9"/>
  <c r="EG28" i="9" s="1"/>
  <c r="EX29" i="9"/>
  <c r="EG29" i="9" s="1"/>
  <c r="E34" i="16"/>
  <c r="E33" i="17"/>
  <c r="F33" i="16"/>
  <c r="E21" i="9"/>
  <c r="R32" i="16"/>
  <c r="F32" i="17"/>
  <c r="E35" i="16" l="1"/>
  <c r="F34" i="16"/>
  <c r="E34" i="17"/>
  <c r="E22" i="9"/>
  <c r="AL21" i="9"/>
  <c r="AK21" i="9"/>
  <c r="R33" i="16"/>
  <c r="F33" i="17"/>
  <c r="E23" i="9" l="1"/>
  <c r="AK22" i="9"/>
  <c r="AL22" i="9"/>
  <c r="F34" i="17"/>
  <c r="R34" i="16"/>
  <c r="R34" i="17" s="1"/>
  <c r="E36" i="16"/>
  <c r="F35" i="16"/>
  <c r="E35" i="17"/>
  <c r="EZ30" i="9" l="1"/>
  <c r="AM30" i="9"/>
  <c r="ES30" i="9"/>
  <c r="ET30" i="9"/>
  <c r="DA30" i="9"/>
  <c r="CZ30" i="9"/>
  <c r="EV21" i="9"/>
  <c r="EV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X30" i="9"/>
  <c r="EG30" i="9" s="1"/>
  <c r="EX32" i="9"/>
  <c r="EG32" i="9" s="1"/>
  <c r="EX31" i="9"/>
  <c r="EG31" i="9" s="1"/>
  <c r="EX33" i="9"/>
  <c r="EG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V26" i="9"/>
  <c r="EV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V28" i="9"/>
  <c r="EV23" i="9"/>
  <c r="CZ34" i="9"/>
  <c r="EV30" i="9"/>
  <c r="EV33" i="9"/>
  <c r="ET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V25" i="9"/>
  <c r="DA34" i="9"/>
  <c r="AM34" i="9"/>
  <c r="EV32" i="9"/>
  <c r="EZ34" i="9"/>
  <c r="EV31" i="9"/>
  <c r="EV29" i="9"/>
  <c r="EV27" i="9"/>
  <c r="ES34" i="9"/>
  <c r="EV38" i="9"/>
  <c r="CZ38" i="9"/>
  <c r="AM38" i="9"/>
  <c r="ES38" i="9"/>
  <c r="EV35" i="9"/>
  <c r="DA38" i="9"/>
  <c r="EV36" i="9"/>
  <c r="ET38" i="9"/>
  <c r="EV37" i="9"/>
  <c r="EZ38" i="9"/>
  <c r="EV34" i="9"/>
  <c r="F40" i="17"/>
  <c r="E41" i="17"/>
  <c r="E29" i="9"/>
  <c r="AK28" i="9"/>
  <c r="AL28" i="9"/>
  <c r="F43" i="17" l="1"/>
  <c r="R43" i="17"/>
  <c r="E45" i="16"/>
  <c r="E44" i="17"/>
  <c r="F44" i="16"/>
  <c r="R44" i="16" s="1"/>
  <c r="C62" i="9"/>
  <c r="C63" i="9" s="1"/>
  <c r="C64" i="9" s="1"/>
  <c r="EX54" i="9"/>
  <c r="EG54" i="9" s="1"/>
  <c r="EX52" i="9"/>
  <c r="EG52" i="9" s="1"/>
  <c r="EX48" i="9"/>
  <c r="EG48" i="9" s="1"/>
  <c r="EX44" i="9"/>
  <c r="EG44" i="9" s="1"/>
  <c r="EX47" i="9"/>
  <c r="EG47" i="9" s="1"/>
  <c r="EX42" i="9"/>
  <c r="EG42" i="9" s="1"/>
  <c r="EX46" i="9"/>
  <c r="EG46" i="9" s="1"/>
  <c r="EX49" i="9"/>
  <c r="EG49" i="9" s="1"/>
  <c r="EX58" i="9"/>
  <c r="EG58" i="9" s="1"/>
  <c r="EX50" i="9"/>
  <c r="EG50" i="9" s="1"/>
  <c r="EX45" i="9"/>
  <c r="EG45" i="9" s="1"/>
  <c r="EX65" i="9"/>
  <c r="EG65" i="9" s="1"/>
  <c r="EX62" i="9"/>
  <c r="EG62" i="9" s="1"/>
  <c r="EX55" i="9"/>
  <c r="EG55" i="9" s="1"/>
  <c r="EX64" i="9"/>
  <c r="EG64" i="9" s="1"/>
  <c r="EX59" i="9"/>
  <c r="EG59" i="9" s="1"/>
  <c r="EX61" i="9"/>
  <c r="EG61" i="9" s="1"/>
  <c r="EX60" i="9"/>
  <c r="EG60" i="9" s="1"/>
  <c r="EX63" i="9"/>
  <c r="EG63" i="9" s="1"/>
  <c r="EX57" i="9"/>
  <c r="EG57" i="9" s="1"/>
  <c r="EX51" i="9"/>
  <c r="EG51" i="9" s="1"/>
  <c r="EX43" i="9"/>
  <c r="EG43" i="9" s="1"/>
  <c r="EX56" i="9"/>
  <c r="EG56" i="9" s="1"/>
  <c r="EX53" i="9"/>
  <c r="EG53" i="9" s="1"/>
  <c r="EX35" i="9"/>
  <c r="EG35" i="9" s="1"/>
  <c r="EX34" i="9"/>
  <c r="EG34" i="9" s="1"/>
  <c r="EX37" i="9"/>
  <c r="EG37" i="9" s="1"/>
  <c r="EX36" i="9"/>
  <c r="EG36" i="9" s="1"/>
  <c r="EX38" i="9"/>
  <c r="EG38" i="9" s="1"/>
  <c r="EX39" i="9"/>
  <c r="EG39" i="9" s="1"/>
  <c r="EX41" i="9"/>
  <c r="EG41" i="9" s="1"/>
  <c r="EX40" i="9"/>
  <c r="EG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U6" i="9"/>
  <c r="ET6" i="9"/>
  <c r="DA6" i="9"/>
  <c r="CZ6" i="9"/>
  <c r="ES6" i="9"/>
  <c r="EX6" i="9" s="1"/>
  <c r="EG6" i="9" s="1"/>
  <c r="EZ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T20" i="9" l="1"/>
  <c r="CZ20" i="9"/>
  <c r="DA20" i="9"/>
  <c r="DC20" i="9"/>
  <c r="EZ20" i="9"/>
  <c r="AM20" i="9"/>
  <c r="ES20" i="9"/>
  <c r="FB20" i="9"/>
  <c r="EV20" i="9"/>
  <c r="F63" i="17"/>
  <c r="R63" i="17"/>
  <c r="G7" i="9" s="1"/>
  <c r="E65" i="16"/>
  <c r="E64" i="17"/>
  <c r="F64" i="16"/>
  <c r="R64" i="16" s="1"/>
  <c r="AK50" i="9"/>
  <c r="E51" i="9"/>
  <c r="AL50" i="9"/>
  <c r="DC7" i="9" l="1"/>
  <c r="C7" i="9"/>
  <c r="D7" i="9"/>
  <c r="DA7" i="9"/>
  <c r="AM7" i="9"/>
  <c r="EZ7" i="9"/>
  <c r="E7" i="9"/>
  <c r="ET7" i="9"/>
  <c r="CZ7" i="9"/>
  <c r="ES7" i="9"/>
  <c r="EX7" i="9" s="1"/>
  <c r="EG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B6" i="9"/>
  <c r="FB18" i="9"/>
  <c r="FB10" i="9"/>
  <c r="FB14" i="9"/>
  <c r="DA19" i="9"/>
  <c r="FB19" i="9"/>
  <c r="FB12" i="9"/>
  <c r="FB11" i="9"/>
  <c r="FB17" i="9"/>
  <c r="FB9" i="9"/>
  <c r="ET13" i="9"/>
  <c r="FB13" i="9"/>
  <c r="FB16" i="9"/>
  <c r="ES15" i="9"/>
  <c r="FB15" i="9"/>
  <c r="FB8" i="9"/>
  <c r="FB7" i="9"/>
  <c r="AK7" i="9"/>
  <c r="AL7" i="9"/>
  <c r="DA11" i="9"/>
  <c r="EZ9" i="9"/>
  <c r="AM9" i="9"/>
  <c r="DA9" i="9"/>
  <c r="ET9" i="9"/>
  <c r="ES9" i="9"/>
  <c r="DA8" i="9"/>
  <c r="EZ8" i="9"/>
  <c r="ES8" i="9"/>
  <c r="EX8" i="9" s="1"/>
  <c r="EG8" i="9" s="1"/>
  <c r="E8" i="9"/>
  <c r="E9" i="9" s="1"/>
  <c r="AK9" i="9" s="1"/>
  <c r="CZ8" i="9"/>
  <c r="ET8" i="9"/>
  <c r="C10" i="9"/>
  <c r="C11" i="9" s="1"/>
  <c r="C12" i="9" s="1"/>
  <c r="C13" i="9" s="1"/>
  <c r="C14" i="9" s="1"/>
  <c r="AM8" i="9"/>
  <c r="D9" i="9"/>
  <c r="D10" i="9" s="1"/>
  <c r="D11" i="9" s="1"/>
  <c r="D12" i="9" s="1"/>
  <c r="D13" i="9" s="1"/>
  <c r="D14" i="9" s="1"/>
  <c r="D15" i="9" s="1"/>
  <c r="D16" i="9" s="1"/>
  <c r="D17" i="9" s="1"/>
  <c r="D18" i="9" s="1"/>
  <c r="D19" i="9" s="1"/>
  <c r="D20" i="9" s="1"/>
  <c r="ES11" i="9"/>
  <c r="ET11" i="9"/>
  <c r="EZ11" i="9"/>
  <c r="AM11" i="9"/>
  <c r="ES10" i="9"/>
  <c r="EZ10" i="9"/>
  <c r="CZ10" i="9"/>
  <c r="ET10" i="9"/>
  <c r="DA10" i="9"/>
  <c r="AM10" i="9"/>
  <c r="EZ13" i="9"/>
  <c r="ES13" i="9"/>
  <c r="DA13" i="9"/>
  <c r="AM13" i="9"/>
  <c r="AM12" i="9"/>
  <c r="ES12" i="9"/>
  <c r="CZ12" i="9"/>
  <c r="DA12" i="9"/>
  <c r="ET12" i="9"/>
  <c r="EZ12" i="9"/>
  <c r="ET17" i="9"/>
  <c r="AM15" i="9"/>
  <c r="ET15" i="9"/>
  <c r="EV6" i="9"/>
  <c r="EZ15" i="9"/>
  <c r="C15" i="9"/>
  <c r="C16" i="9" s="1"/>
  <c r="C17" i="9" s="1"/>
  <c r="C18" i="9" s="1"/>
  <c r="C19" i="9" s="1"/>
  <c r="C20" i="9" s="1"/>
  <c r="DA15" i="9"/>
  <c r="CZ14" i="9"/>
  <c r="DA14" i="9"/>
  <c r="ES14" i="9"/>
  <c r="EZ14" i="9"/>
  <c r="AM14" i="9"/>
  <c r="ET14" i="9"/>
  <c r="DA17" i="9"/>
  <c r="AM17" i="9"/>
  <c r="EZ17" i="9"/>
  <c r="ES17" i="9"/>
  <c r="DA16" i="9"/>
  <c r="CZ16" i="9"/>
  <c r="ET16" i="9"/>
  <c r="AM16" i="9"/>
  <c r="EZ16" i="9"/>
  <c r="ES16" i="9"/>
  <c r="EV13" i="9"/>
  <c r="EV19" i="9"/>
  <c r="EV16" i="9"/>
  <c r="EV10" i="9"/>
  <c r="EV18" i="9"/>
  <c r="EV11" i="9"/>
  <c r="ES19" i="9"/>
  <c r="EV15" i="9"/>
  <c r="EV14" i="9"/>
  <c r="EZ19" i="9"/>
  <c r="AM19" i="9"/>
  <c r="EV9" i="9"/>
  <c r="EV17" i="9"/>
  <c r="EV12" i="9"/>
  <c r="EV8" i="9"/>
  <c r="ET19" i="9"/>
  <c r="ES18" i="9"/>
  <c r="EV7" i="9"/>
  <c r="CZ18" i="9"/>
  <c r="DA18" i="9"/>
  <c r="AM18" i="9"/>
  <c r="EZ18" i="9"/>
  <c r="ET18" i="9"/>
  <c r="F65" i="17"/>
  <c r="E53" i="9"/>
  <c r="AL52" i="9"/>
  <c r="AK52" i="9"/>
  <c r="EX19" i="9" l="1"/>
  <c r="EG19" i="9" s="1"/>
  <c r="EX20" i="9"/>
  <c r="EG20" i="9" s="1"/>
  <c r="EX17" i="9"/>
  <c r="EG17" i="9" s="1"/>
  <c r="EX16" i="9"/>
  <c r="EG16" i="9" s="1"/>
  <c r="EX12" i="9"/>
  <c r="EG12" i="9" s="1"/>
  <c r="EX15" i="9"/>
  <c r="EG15" i="9" s="1"/>
  <c r="EX14" i="9"/>
  <c r="EG14" i="9" s="1"/>
  <c r="EX13" i="9"/>
  <c r="EG13" i="9" s="1"/>
  <c r="EX10" i="9"/>
  <c r="EG10" i="9" s="1"/>
  <c r="EX11" i="9"/>
  <c r="EG11" i="9" s="1"/>
  <c r="E10" i="9"/>
  <c r="E11" i="9" s="1"/>
  <c r="EX9" i="9"/>
  <c r="EG9" i="9" s="1"/>
  <c r="AL9" i="9"/>
  <c r="AK8" i="9"/>
  <c r="AL8" i="9"/>
  <c r="FA43" i="9"/>
  <c r="CD10" i="9"/>
  <c r="FA59" i="9"/>
  <c r="CD46" i="9"/>
  <c r="CD45" i="9"/>
  <c r="CD7" i="9"/>
  <c r="FA18" i="9"/>
  <c r="FA53" i="9"/>
  <c r="CD36" i="9"/>
  <c r="FA45" i="9"/>
  <c r="FA51" i="9"/>
  <c r="CD9" i="9"/>
  <c r="FA22" i="9"/>
  <c r="FA65" i="9"/>
  <c r="FA54" i="9"/>
  <c r="FA9" i="9"/>
  <c r="CD27" i="9"/>
  <c r="CZ5" i="9"/>
  <c r="ET5" i="9"/>
  <c r="CD11" i="9"/>
  <c r="CD62" i="9"/>
  <c r="CD28" i="9"/>
  <c r="FA29" i="9"/>
  <c r="FA64" i="9"/>
  <c r="FA44" i="9"/>
  <c r="CD58" i="9"/>
  <c r="EZ5" i="9"/>
  <c r="DC5" i="9"/>
  <c r="CD32" i="9"/>
  <c r="CD57" i="9"/>
  <c r="CD51" i="9"/>
  <c r="FA41" i="9"/>
  <c r="CD21" i="9"/>
  <c r="FA63" i="9"/>
  <c r="FA47" i="9"/>
  <c r="AM5" i="9"/>
  <c r="EU5" i="9"/>
  <c r="DA5" i="9"/>
  <c r="FA7" i="9"/>
  <c r="FA50" i="9"/>
  <c r="CD23" i="9"/>
  <c r="FA42" i="9"/>
  <c r="CD63" i="9"/>
  <c r="CD50" i="9"/>
  <c r="FA49" i="9"/>
  <c r="FA28" i="9"/>
  <c r="FA40" i="9"/>
  <c r="FA34" i="9"/>
  <c r="FA52" i="9"/>
  <c r="CD15" i="9"/>
  <c r="CD43" i="9"/>
  <c r="CD24" i="9"/>
  <c r="CD31" i="9"/>
  <c r="FA55" i="9"/>
  <c r="FA33" i="9"/>
  <c r="FA31" i="9"/>
  <c r="CD29" i="9"/>
  <c r="CD44" i="9"/>
  <c r="FA8" i="9"/>
  <c r="CD33" i="9"/>
  <c r="FA36" i="9"/>
  <c r="CD17" i="9"/>
  <c r="CD42" i="9"/>
  <c r="CD56" i="9"/>
  <c r="CD8" i="9"/>
  <c r="FA19" i="9"/>
  <c r="CD13" i="9"/>
  <c r="FA61" i="9"/>
  <c r="CD54" i="9"/>
  <c r="FA60" i="9"/>
  <c r="FA21" i="9"/>
  <c r="CD61" i="9"/>
  <c r="CD55" i="9"/>
  <c r="FA20" i="9"/>
  <c r="CD48" i="9"/>
  <c r="FA35" i="9"/>
  <c r="CD12" i="9"/>
  <c r="FA23" i="9"/>
  <c r="FA38" i="9"/>
  <c r="CD49" i="9"/>
  <c r="CD30" i="9"/>
  <c r="CD20" i="9"/>
  <c r="FA13" i="9"/>
  <c r="CD47" i="9"/>
  <c r="FA12" i="9"/>
  <c r="CD40" i="9"/>
  <c r="FA32" i="9"/>
  <c r="FA58" i="9"/>
  <c r="CD26" i="9"/>
  <c r="FA62" i="9"/>
  <c r="CD35" i="9"/>
  <c r="FA48" i="9"/>
  <c r="FA26" i="9"/>
  <c r="CD52" i="9"/>
  <c r="CD16" i="9"/>
  <c r="FA14" i="9"/>
  <c r="CD64" i="9"/>
  <c r="CD65" i="9"/>
  <c r="CD38" i="9"/>
  <c r="CD34" i="9"/>
  <c r="CD37" i="9"/>
  <c r="FA46" i="9"/>
  <c r="CD14" i="9"/>
  <c r="CD53" i="9"/>
  <c r="FA10" i="9"/>
  <c r="CD25" i="9"/>
  <c r="CD22" i="9"/>
  <c r="FA37" i="9"/>
  <c r="FA24" i="9"/>
  <c r="FA16" i="9"/>
  <c r="FA27" i="9"/>
  <c r="FA30" i="9"/>
  <c r="FA15" i="9"/>
  <c r="FA25" i="9"/>
  <c r="CD60" i="9"/>
  <c r="FA6" i="9"/>
  <c r="FA56" i="9"/>
  <c r="CD6" i="9"/>
  <c r="FA39" i="9"/>
  <c r="FA11" i="9"/>
  <c r="CD41" i="9"/>
  <c r="CD59" i="9"/>
  <c r="CD39" i="9"/>
  <c r="FA57" i="9"/>
  <c r="FA17" i="9"/>
  <c r="CD19" i="9"/>
  <c r="EV5" i="9"/>
  <c r="CD18" i="9"/>
  <c r="EX18" i="9"/>
  <c r="EG18" i="9" s="1"/>
  <c r="E54" i="9"/>
  <c r="AL53" i="9"/>
  <c r="AK53" i="9"/>
  <c r="AK10" i="9" l="1"/>
  <c r="AL10" i="9"/>
  <c r="AK11" i="9"/>
  <c r="E12" i="9"/>
  <c r="E13" i="9" s="1"/>
  <c r="E14" i="9" s="1"/>
  <c r="E15" i="9" s="1"/>
  <c r="E16" i="9" s="1"/>
  <c r="E17" i="9" s="1"/>
  <c r="E18" i="9" s="1"/>
  <c r="E19" i="9" s="1"/>
  <c r="E20" i="9" s="1"/>
  <c r="AL11" i="9"/>
  <c r="CD5" i="9"/>
  <c r="FB5" i="9"/>
  <c r="FA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<sst xmlns="http://schemas.openxmlformats.org/spreadsheetml/2006/main" count="9428" uniqueCount="2331">
  <si>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</si>
  <si>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</si>
  <si>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</si>
  <si>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</si>
  <si>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</si>
  <si>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</si>
  <si>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</si>
  <si>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</si>
  <si>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</si>
  <si>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</si>
  <si>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</si>
  <si>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</si>
  <si>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</si>
  <si>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</si>
  <si>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</si>
  <si>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</si>
  <si>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</si>
  <si>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</si>
  <si>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</si>
  <si>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</si>
  <si>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</si>
  <si>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</si>
  <si>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</si>
  <si>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</si>
  <si>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</si>
  <si>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</si>
  <si>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</si>
  <si>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</si>
  <si>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</si>
  <si>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</si>
  <si>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</si>
  <si>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</si>
  <si>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</si>
  <si>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</si>
  <si>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</si>
  <si>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</si>
  <si>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</si>
  <si>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</si>
  <si>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</si>
  <si>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</si>
  <si>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</si>
  <si>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</si>
  <si>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</si>
  <si>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</si>
  <si>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</si>
  <si>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</si>
  <si>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</si>
  <si>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</si>
  <si>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</si>
  <si>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</si>
  <si>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</si>
  <si>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</si>
  <si>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</si>
  <si>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</si>
  <si>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</si>
  <si>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</si>
  <si>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</si>
  <si>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</si>
  <si>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</si>
  <si>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</si>
  <si>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</si>
  <si>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</si>
  <si>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</si>
  <si>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</si>
  <si>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</si>
  <si>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</si>
  <si>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</si>
  <si>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</si>
  <si>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</si>
  <si>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</si>
  <si>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</si>
  <si>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</si>
  <si>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</si>
  <si>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</si>
  <si>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</si>
  <si>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</si>
  <si>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</si>
  <si>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</si>
  <si>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</si>
  <si>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</si>
  <si>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</si>
  <si>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</si>
  <si>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</si>
  <si>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</si>
  <si>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</si>
  <si>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</si>
  <si>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</si>
  <si>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</si>
  <si>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</si>
  <si>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</si>
  <si>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</si>
  <si>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</si>
  <si>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</si>
  <si>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</si>
  <si>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</si>
  <si>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</si>
  <si>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</si>
  <si>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</si>
  <si>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</si>
  <si>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</si>
  <si>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</si>
  <si>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</si>
  <si>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</si>
  <si>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</si>
  <si>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</si>
  <si>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</si>
  <si>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</si>
  <si>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</si>
  <si>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</si>
  <si>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</si>
  <si>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</si>
  <si>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</si>
  <si>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</si>
  <si>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</si>
  <si>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</si>
  <si>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</si>
  <si>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</si>
  <si>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</si>
  <si>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</si>
  <si>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</si>
  <si>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</si>
  <si>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</si>
  <si>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</si>
  <si>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</si>
  <si>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</si>
  <si>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</si>
  <si>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</si>
  <si>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</si>
  <si>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</si>
  <si>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</si>
  <si>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</si>
  <si>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</si>
  <si>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</si>
  <si>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</si>
  <si>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</si>
  <si>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</si>
  <si>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</si>
  <si>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</si>
  <si>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</si>
  <si>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</si>
  <si>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</si>
  <si>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</si>
  <si>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</si>
  <si>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</si>
  <si>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</si>
  <si>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</si>
  <si>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</si>
  <si>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</si>
  <si>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</si>
  <si>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</si>
  <si>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</si>
  <si>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</si>
  <si>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</si>
  <si>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</si>
  <si>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</si>
  <si>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</si>
  <si>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</si>
  <si>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</si>
  <si>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</si>
  <si>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</si>
  <si>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</si>
  <si>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</si>
  <si>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</si>
  <si>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</si>
  <si>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</si>
  <si>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</si>
  <si>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</si>
  <si>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</si>
  <si>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</si>
  <si>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</si>
  <si>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</si>
  <si>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</si>
  <si>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</si>
  <si>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</si>
  <si>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</si>
  <si>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</si>
  <si>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</si>
  <si>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</si>
  <si>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</si>
  <si>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</si>
  <si>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</si>
  <si>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</si>
  <si>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</si>
  <si>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</si>
  <si>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</si>
  <si>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</si>
  <si>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</si>
  <si>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</si>
  <si>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</si>
  <si>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</si>
  <si>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</si>
  <si>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</si>
  <si>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</si>
  <si>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</si>
  <si>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</si>
  <si>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</si>
  <si>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</si>
  <si>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</si>
  <si>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</si>
  <si>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</si>
  <si>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</si>
  <si>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</si>
  <si>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</si>
  <si>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</si>
  <si>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</si>
  <si>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</si>
  <si>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</si>
  <si>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</si>
  <si>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</si>
  <si>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</si>
  <si>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</si>
  <si>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</si>
  <si>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</si>
  <si>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</si>
  <si>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</si>
  <si>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</si>
  <si>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</si>
  <si>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</si>
  <si>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</si>
  <si>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</si>
  <si>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</si>
  <si>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</si>
  <si>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</si>
  <si>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</si>
  <si>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</si>
  <si>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</si>
  <si>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</si>
  <si>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</si>
  <si>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</si>
  <si>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</si>
  <si>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</si>
  <si>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</si>
  <si>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</si>
  <si>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</si>
  <si>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</si>
  <si>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</si>
  <si>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</si>
  <si>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</si>
  <si>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</si>
  <si>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</si>
  <si>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</si>
  <si>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</si>
  <si>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</si>
  <si>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</si>
  <si>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</si>
  <si>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</si>
  <si>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</si>
  <si>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</si>
  <si>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</si>
  <si>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</si>
  <si>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</si>
  <si>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</si>
  <si>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</si>
  <si>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</si>
  <si>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</si>
  <si>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</si>
  <si>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</si>
  <si>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</si>
  <si>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</si>
  <si>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</si>
  <si>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</si>
  <si>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</si>
  <si>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</si>
  <si>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</si>
  <si>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</si>
  <si>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</si>
  <si>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</si>
  <si>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</si>
  <si>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</si>
  <si>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</si>
  <si>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</si>
  <si>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</si>
  <si>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</si>
  <si>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</si>
  <si>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</si>
  <si>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</si>
  <si>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</si>
  <si>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</si>
  <si>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</si>
  <si>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</si>
  <si>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</si>
  <si>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</si>
  <si>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</si>
  <si>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</si>
  <si>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</si>
  <si>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</si>
  <si>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</si>
  <si>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</si>
  <si>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</si>
  <si>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</si>
  <si>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</si>
  <si>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</si>
  <si>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</si>
  <si>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</si>
  <si>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</si>
  <si>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</si>
  <si>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</si>
  <si>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</si>
  <si>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</si>
  <si>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</si>
  <si>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</si>
  <si>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</si>
  <si>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</si>
  <si>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</si>
  <si>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</si>
  <si>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</si>
  <si>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</si>
  <si>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</si>
  <si>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</si>
  <si>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</si>
  <si>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</si>
  <si>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</si>
  <si>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</si>
  <si>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</si>
  <si>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</si>
  <si>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</si>
  <si>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</si>
  <si>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</si>
  <si>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</si>
  <si>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</si>
  <si>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</si>
  <si>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</si>
  <si>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</si>
  <si>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</si>
  <si>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</si>
  <si>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</si>
  <si>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</si>
  <si>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</si>
  <si>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</si>
  <si>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</si>
  <si>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</si>
  <si>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</si>
  <si>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</si>
  <si>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</si>
  <si>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</si>
  <si>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</si>
  <si>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</si>
  <si>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</si>
  <si>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</si>
  <si>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</si>
  <si>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</si>
  <si>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</si>
  <si>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</si>
  <si>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</si>
  <si>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</si>
  <si>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</si>
  <si>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</si>
  <si>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</si>
  <si>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</si>
  <si>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</si>
  <si>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</si>
  <si>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</si>
  <si>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</si>
  <si>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</si>
  <si>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</si>
  <si>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</si>
  <si>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</si>
  <si>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</si>
  <si>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</si>
  <si>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</si>
  <si>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</si>
  <si>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</si>
  <si>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</si>
  <si>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</si>
  <si>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</si>
  <si>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</si>
  <si>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</si>
  <si>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</si>
  <si>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</si>
  <si>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</si>
  <si>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</si>
  <si>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</si>
  <si>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</si>
  <si>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</si>
  <si>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</si>
  <si>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</si>
  <si>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</si>
  <si>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</si>
  <si>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</si>
  <si>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</si>
  <si>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</si>
  <si>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</si>
  <si>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</si>
  <si>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</si>
  <si>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</si>
  <si>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</si>
  <si>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</si>
  <si>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</si>
  <si>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</si>
  <si>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</si>
  <si>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</si>
  <si>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</si>
  <si>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</si>
  <si>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</si>
  <si>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</si>
  <si>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</si>
  <si>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</si>
  <si>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</si>
  <si>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</si>
  <si>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</si>
  <si>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</si>
  <si>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</si>
  <si>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</si>
  <si>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</si>
  <si>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</si>
  <si>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</si>
  <si>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</si>
  <si>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</si>
  <si>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</si>
  <si>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</si>
  <si>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</si>
  <si>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</si>
  <si>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</si>
  <si>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</si>
  <si>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</si>
  <si>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</si>
  <si>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</si>
  <si>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</si>
  <si>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</si>
  <si>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</si>
  <si>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</si>
  <si>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</si>
  <si>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</si>
  <si>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</si>
  <si>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</si>
  <si>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</si>
  <si>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</si>
  <si>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</si>
  <si>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</si>
  <si>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</si>
  <si>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</si>
  <si>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</si>
  <si>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</si>
  <si>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</si>
  <si>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</si>
  <si>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</si>
  <si>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</si>
  <si>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</si>
  <si>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</si>
  <si>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</si>
  <si>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</si>
  <si>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</si>
  <si>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</si>
  <si>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</si>
  <si>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</si>
  <si>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</si>
  <si>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</si>
  <si>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</si>
  <si>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</si>
  <si>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</si>
  <si>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</si>
  <si>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</si>
  <si>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</si>
  <si>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</si>
  <si>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</si>
  <si>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</si>
  <si>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</si>
  <si>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</si>
  <si>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</si>
  <si>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</si>
  <si>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</si>
  <si>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</si>
  <si>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</si>
  <si>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</si>
  <si>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</si>
  <si>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</si>
  <si>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</si>
  <si>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</si>
  <si>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</si>
  <si>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</si>
  <si>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</si>
  <si>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</si>
  <si>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</si>
  <si>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</si>
  <si>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</si>
  <si>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</si>
  <si>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</si>
  <si>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</si>
  <si>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</si>
  <si>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</si>
  <si>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</si>
  <si>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</si>
  <si>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</si>
  <si>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</si>
  <si>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</si>
  <si>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</si>
  <si>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</si>
  <si>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</si>
  <si>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</si>
  <si>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</si>
  <si>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</si>
  <si>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</si>
  <si>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</si>
  <si>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</si>
  <si>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</si>
  <si>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</si>
  <si>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</si>
  <si>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</si>
  <si>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</si>
  <si>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</si>
  <si>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</si>
  <si>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</si>
  <si>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</si>
  <si>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</si>
  <si>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</si>
  <si>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</si>
  <si>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</si>
  <si>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</si>
  <si>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</si>
  <si>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</si>
  <si>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</si>
  <si>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</si>
  <si>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</si>
  <si>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</si>
  <si>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</si>
  <si>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</si>
  <si>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</si>
  <si>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</si>
  <si>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</si>
  <si>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</si>
  <si>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</si>
  <si>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</si>
  <si>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</si>
  <si>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</si>
  <si>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</si>
  <si>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</si>
  <si>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</si>
  <si>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</si>
  <si>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</si>
  <si>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</si>
  <si>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</si>
  <si>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</si>
  <si>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</si>
  <si>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</si>
  <si>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</si>
  <si>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</si>
  <si>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</si>
  <si>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</si>
  <si>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</si>
  <si>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</si>
  <si>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</si>
  <si>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</si>
  <si>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</si>
  <si>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</si>
  <si>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</si>
  <si>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</si>
  <si>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</si>
  <si>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</si>
  <si>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</si>
  <si>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</si>
  <si>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</si>
  <si>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</si>
  <si>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</si>
  <si>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</si>
  <si>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</si>
  <si>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</si>
  <si>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</si>
  <si>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</si>
  <si>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</si>
  <si>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</si>
  <si>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</si>
  <si>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</si>
  <si>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</si>
  <si>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</si>
  <si>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</si>
  <si>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</si>
  <si>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</si>
  <si>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</si>
  <si>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</si>
  <si>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</si>
  <si>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</si>
  <si>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</si>
  <si>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</si>
  <si>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</si>
  <si>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</si>
  <si>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</si>
  <si>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</si>
  <si>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</si>
  <si>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</si>
  <si>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</si>
  <si>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</si>
  <si>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</si>
  <si>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</si>
  <si>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</si>
  <si>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</si>
  <si>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</si>
  <si>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</si>
  <si>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</si>
  <si>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</si>
  <si>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</si>
  <si>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</si>
  <si>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</si>
  <si>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</si>
  <si>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</si>
  <si>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</si>
  <si>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</si>
  <si>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</si>
  <si>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</si>
  <si>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</si>
  <si>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</si>
  <si>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</si>
  <si>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</si>
  <si>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</si>
  <si>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</si>
  <si>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</si>
  <si>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</si>
  <si>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</si>
  <si>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</si>
  <si>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</si>
  <si>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</si>
  <si>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</si>
  <si>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</si>
  <si>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</si>
  <si>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</si>
  <si>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</si>
  <si>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</si>
  <si>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</si>
  <si>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</si>
  <si>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</si>
  <si>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</si>
  <si>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</si>
  <si>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</si>
  <si>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</si>
  <si>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</si>
  <si>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</si>
  <si>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</si>
  <si>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</si>
  <si>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</si>
  <si>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</si>
  <si>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</si>
  <si>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</si>
  <si>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</si>
  <si>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</si>
  <si>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</si>
  <si>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</si>
  <si>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</si>
  <si>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</si>
  <si>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</si>
  <si>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</si>
  <si>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</si>
  <si>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</si>
  <si>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</si>
  <si>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</si>
  <si>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</si>
  <si>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</si>
  <si>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</si>
  <si>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</si>
  <si>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</si>
  <si>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</si>
  <si>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</si>
  <si>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</si>
  <si>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</si>
  <si>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</si>
  <si>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</si>
  <si>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</si>
  <si>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</si>
  <si>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</si>
  <si>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</si>
  <si>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</si>
  <si>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</si>
  <si>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</si>
  <si>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</si>
  <si>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</si>
  <si>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</si>
  <si>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</si>
  <si>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</si>
  <si>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</si>
  <si>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</si>
  <si>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</si>
  <si>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</si>
  <si>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</si>
  <si>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</si>
  <si>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</si>
  <si>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</si>
  <si>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</si>
  <si>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</si>
  <si>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</si>
  <si>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</si>
  <si>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</si>
  <si>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</si>
  <si>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</si>
  <si>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</si>
  <si>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</si>
  <si>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</si>
  <si>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</si>
  <si>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</si>
  <si>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</si>
  <si>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</si>
  <si>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</si>
  <si>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</si>
  <si>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</si>
  <si>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</si>
  <si>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</si>
  <si>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</si>
  <si>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</si>
  <si>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</si>
  <si>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</si>
  <si>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</si>
  <si>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</si>
  <si>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</si>
  <si>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</si>
  <si>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</si>
  <si>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</si>
  <si>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</si>
  <si>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</si>
  <si>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</si>
  <si>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</si>
  <si>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</si>
  <si>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</si>
  <si>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</si>
  <si>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</si>
  <si>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</si>
  <si>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</si>
  <si>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</si>
  <si>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</si>
  <si>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</si>
  <si>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</si>
  <si>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</si>
  <si>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</si>
  <si>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</si>
  <si>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</si>
  <si>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</si>
  <si>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</si>
  <si>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</si>
  <si>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</si>
  <si>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</si>
  <si>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</si>
  <si>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</si>
  <si>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</si>
  <si>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</si>
  <si>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</si>
  <si>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</si>
  <si>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</si>
  <si>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</si>
  <si>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</si>
  <si>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</si>
  <si>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</si>
  <si>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</si>
  <si>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</si>
  <si>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</si>
  <si>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</si>
  <si>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</si>
  <si>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</si>
  <si>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</si>
  <si>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</si>
  <si>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</si>
  <si>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</si>
  <si>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</si>
  <si>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</si>
  <si>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</si>
  <si>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</si>
  <si>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</si>
  <si>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</si>
  <si>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</si>
  <si>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</si>
  <si>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</si>
  <si>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</si>
  <si>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</si>
  <si>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</si>
  <si>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</si>
  <si>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</si>
  <si>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</si>
  <si>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</si>
  <si>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</si>
  <si>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</si>
  <si>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</si>
  <si>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</si>
  <si>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</si>
  <si>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</si>
  <si>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</si>
  <si>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</si>
  <si>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</si>
  <si>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</si>
  <si>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</si>
  <si>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</si>
  <si>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</si>
  <si>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</si>
  <si>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</si>
  <si>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</si>
  <si>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</si>
  <si>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</si>
  <si>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</si>
  <si>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</si>
  <si>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</si>
  <si>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</si>
  <si>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</si>
  <si>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</si>
  <si>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</si>
  <si>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</si>
  <si>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</si>
  <si>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</si>
  <si>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</si>
  <si>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</si>
  <si>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</si>
  <si>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</si>
  <si>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</si>
  <si>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</si>
  <si>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</si>
  <si>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</si>
  <si>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</si>
  <si>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</si>
  <si>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</si>
  <si>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</si>
  <si>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</si>
  <si>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</si>
  <si>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</si>
  <si>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</si>
  <si>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</si>
  <si>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</si>
  <si>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</si>
  <si>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</si>
  <si>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</si>
  <si>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</si>
  <si>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</si>
  <si>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</si>
  <si>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</si>
  <si>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</si>
  <si>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</si>
  <si>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</si>
  <si>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</si>
  <si>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</si>
  <si>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</si>
  <si>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</si>
  <si>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</si>
  <si>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</si>
  <si>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</si>
  <si>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</si>
  <si>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</si>
  <si>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</si>
  <si>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</si>
  <si>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</si>
  <si>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</si>
  <si>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</si>
  <si>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</si>
  <si>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</si>
  <si>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</si>
  <si>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</si>
  <si>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</si>
  <si>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</si>
  <si>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</si>
  <si>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</si>
  <si>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</si>
  <si>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</si>
  <si>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</si>
  <si>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</si>
  <si>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</si>
  <si>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</si>
  <si>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</si>
  <si>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</si>
  <si>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</si>
  <si>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</si>
  <si>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</si>
  <si>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</si>
  <si>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</si>
  <si>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</si>
  <si>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</si>
  <si>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</si>
  <si>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</si>
  <si>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</si>
  <si>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</si>
  <si>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</si>
  <si>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</si>
  <si>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</si>
  <si>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</si>
  <si>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</si>
  <si>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</si>
  <si>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</si>
  <si>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</si>
  <si>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</si>
  <si>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</si>
  <si>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</si>
  <si>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</si>
  <si>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</si>
  <si>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</si>
  <si>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</si>
  <si>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</si>
  <si>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</si>
  <si>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</si>
  <si>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</si>
  <si>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</si>
  <si>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</si>
  <si>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</si>
  <si>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</si>
  <si>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</si>
  <si>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</si>
  <si>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</si>
  <si>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</si>
  <si>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</si>
  <si>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</si>
  <si>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</si>
  <si>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</si>
  <si>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</si>
  <si>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</si>
  <si>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</si>
  <si>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</si>
  <si>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</si>
  <si>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</si>
  <si>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</si>
  <si>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</si>
  <si>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</si>
  <si>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</si>
  <si>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</si>
  <si>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</si>
  <si>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</si>
  <si>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</si>
  <si>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</si>
  <si>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</si>
  <si>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</si>
  <si>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</si>
  <si>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</si>
  <si>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</si>
  <si>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</si>
  <si>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</si>
  <si>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</si>
  <si>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</si>
  <si>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</si>
  <si>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</si>
  <si>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</si>
  <si>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</si>
  <si>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</si>
  <si>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</si>
  <si>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</si>
  <si>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</si>
  <si>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</si>
  <si>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</si>
  <si>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</si>
  <si>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</si>
  <si>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</si>
  <si>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</si>
  <si>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</si>
  <si>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</si>
  <si>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</si>
  <si>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</si>
  <si>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</si>
  <si>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</si>
  <si>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</si>
  <si>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</si>
  <si>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</si>
  <si>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</si>
  <si>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</si>
  <si>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</si>
  <si>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</si>
  <si>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</si>
  <si>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</si>
  <si>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</si>
  <si>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</si>
  <si>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</si>
  <si>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</si>
  <si>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</si>
  <si>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</si>
  <si>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</si>
  <si>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</si>
  <si>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</si>
  <si>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</si>
  <si>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</si>
  <si>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</si>
  <si>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</si>
  <si>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</si>
  <si>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</si>
  <si>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</si>
  <si>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</si>
  <si>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</si>
  <si>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</si>
  <si>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</si>
  <si>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</si>
  <si>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</si>
  <si>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</si>
  <si>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</si>
  <si>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</si>
  <si>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</si>
  <si>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</si>
  <si>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</si>
  <si>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</si>
  <si>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</si>
  <si>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</si>
  <si>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</si>
  <si>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</si>
  <si>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</si>
  <si>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</si>
  <si>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</si>
  <si>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</si>
  <si>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</si>
  <si>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</si>
  <si>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</si>
  <si>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</si>
  <si>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</si>
  <si>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</si>
  <si>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</si>
  <si>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</si>
  <si>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</si>
  <si>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</si>
  <si>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</si>
  <si>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</si>
  <si>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</si>
  <si>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</si>
  <si>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</si>
  <si>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</si>
  <si>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</si>
  <si>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</si>
  <si>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</si>
  <si>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</si>
  <si>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</si>
  <si>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</si>
  <si>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</si>
  <si>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</si>
  <si>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</si>
  <si>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</si>
  <si>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</si>
  <si>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</si>
  <si>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</si>
  <si>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</si>
  <si>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</si>
  <si>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</si>
  <si>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</si>
  <si>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</si>
  <si>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</si>
  <si>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</si>
  <si>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</si>
  <si>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</si>
  <si>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</si>
  <si>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</si>
  <si>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</si>
  <si>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</si>
  <si>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</si>
  <si>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</si>
  <si>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</si>
  <si>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</si>
  <si>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</si>
  <si>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</si>
  <si>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</si>
  <si>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</si>
  <si>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</si>
  <si>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</si>
  <si>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</si>
  <si>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</si>
  <si>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</si>
  <si>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</si>
  <si>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</si>
  <si>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</si>
  <si>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</si>
  <si>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</si>
  <si>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</si>
  <si>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</si>
  <si>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</si>
  <si>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</si>
  <si>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</si>
  <si>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</si>
  <si>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</si>
  <si>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</si>
  <si>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</si>
  <si>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</si>
  <si>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</si>
  <si>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</si>
  <si>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</si>
  <si>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</si>
  <si>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</si>
  <si>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</si>
  <si>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</si>
  <si>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</si>
  <si>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</si>
  <si>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</si>
  <si>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</si>
  <si>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</si>
  <si>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</si>
  <si>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</si>
  <si>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</si>
  <si>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</si>
  <si>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</si>
  <si>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</si>
  <si>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</si>
  <si>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</si>
  <si>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</si>
  <si>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</si>
  <si>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</si>
  <si>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</si>
  <si>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</si>
  <si>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</si>
  <si>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</si>
  <si>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</si>
  <si>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</si>
  <si>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</si>
  <si>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</si>
  <si>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</si>
  <si>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</si>
  <si>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</si>
  <si>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</si>
  <si>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</si>
  <si>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</si>
  <si>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</si>
  <si>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</si>
  <si>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</si>
  <si>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</si>
  <si>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</si>
  <si>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</si>
  <si>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</si>
  <si>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</si>
  <si>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</si>
  <si>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</si>
  <si>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</si>
  <si>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</si>
  <si>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</si>
  <si>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</si>
  <si>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</si>
  <si>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</si>
  <si>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</si>
  <si>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</si>
  <si>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</si>
  <si>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</si>
  <si>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</si>
  <si>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</si>
  <si>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</si>
  <si>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</si>
  <si>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</si>
  <si>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</si>
  <si>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</si>
  <si>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</si>
  <si>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</si>
  <si>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</si>
  <si>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</si>
  <si>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</si>
  <si>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</si>
  <si>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</si>
  <si>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</si>
  <si>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</si>
  <si>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</si>
  <si>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</si>
  <si>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</si>
  <si>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</si>
  <si>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</si>
  <si>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</si>
  <si>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</si>
  <si>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</si>
  <si>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</si>
  <si>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</si>
  <si>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</si>
  <si>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</si>
  <si>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</si>
  <si>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</si>
  <si>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</si>
  <si>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</si>
  <si>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</si>
  <si>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</si>
  <si>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</si>
  <si>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</si>
  <si>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</si>
  <si>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</si>
  <si>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</si>
  <si>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</si>
  <si>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</si>
  <si>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</si>
  <si>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</si>
  <si>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</si>
  <si>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</si>
  <si>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</si>
  <si>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</si>
  <si>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</si>
  <si>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</si>
  <si>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</si>
  <si>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</si>
  <si>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</si>
  <si>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</si>
  <si>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</si>
  <si>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</si>
  <si>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</si>
  <si>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</si>
  <si>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</si>
  <si>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</si>
  <si>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</si>
  <si>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</si>
  <si>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</si>
  <si>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</si>
  <si>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</si>
  <si>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</si>
  <si>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</si>
  <si>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</si>
  <si>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</si>
  <si>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</si>
  <si>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</si>
  <si>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</si>
  <si>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</si>
  <si>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</si>
  <si>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</si>
  <si>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</si>
  <si>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</si>
  <si>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</si>
  <si>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</si>
  <si>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</si>
  <si>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</si>
  <si>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</si>
  <si>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</si>
  <si>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</si>
  <si>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</si>
  <si>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</si>
  <si>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</si>
  <si>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</si>
  <si>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</si>
  <si>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</si>
  <si>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</si>
  <si>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</si>
  <si>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</si>
  <si>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</si>
  <si>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</si>
  <si>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</si>
  <si>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</si>
  <si>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</si>
  <si>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</si>
  <si>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</si>
  <si>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</si>
  <si>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</si>
  <si>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</si>
  <si>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</si>
  <si>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</si>
  <si>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</si>
  <si>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</si>
  <si>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</si>
  <si>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</si>
  <si>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</si>
  <si>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</si>
  <si>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</si>
  <si>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</si>
  <si>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</si>
  <si>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</si>
  <si>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</si>
  <si>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</si>
  <si>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</si>
  <si>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</si>
  <si>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</si>
  <si>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</si>
  <si>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</si>
  <si>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</si>
  <si>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</si>
  <si>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</si>
  <si>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</si>
  <si>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</si>
  <si>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</si>
  <si>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</si>
  <si>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</si>
  <si>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</si>
  <si>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</si>
  <si>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</si>
  <si>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</si>
  <si>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</si>
  <si>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</si>
  <si>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</si>
  <si>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</si>
  <si>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</si>
  <si>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</si>
  <si>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</si>
  <si>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</si>
  <si>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</si>
  <si>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</si>
  <si>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</si>
  <si>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</si>
  <si>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</si>
  <si>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</si>
  <si>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</si>
  <si>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</si>
  <si>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</si>
  <si>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</si>
  <si>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</si>
  <si>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</si>
  <si>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</si>
  <si>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</si>
  <si>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</si>
  <si>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</si>
  <si>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</si>
  <si>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</si>
  <si>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</si>
  <si>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</si>
  <si>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</si>
  <si>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</si>
  <si>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</si>
  <si>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</si>
  <si>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</si>
  <si>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</si>
  <si>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</si>
  <si>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</si>
  <si>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</si>
  <si>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</si>
  <si>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</si>
  <si>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</si>
  <si>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</si>
  <si>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</si>
  <si>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</si>
  <si>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</si>
  <si>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</si>
  <si>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</si>
  <si>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</si>
  <si>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</si>
  <si>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</si>
  <si>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</si>
  <si>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</si>
  <si>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</si>
  <si>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</si>
  <si>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</si>
  <si>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</si>
  <si>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</si>
  <si>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</si>
  <si>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</si>
  <si>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</si>
  <si>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</si>
  <si>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</si>
  <si>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</si>
  <si>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</si>
  <si>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</si>
  <si>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</si>
  <si>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</si>
  <si>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</si>
  <si>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</si>
  <si>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</si>
  <si>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</si>
  <si>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</si>
  <si>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</si>
  <si>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</si>
  <si>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</si>
  <si>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</si>
  <si>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</si>
  <si>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</si>
  <si>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</si>
  <si>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</si>
  <si>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</si>
  <si>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</si>
  <si>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</si>
  <si>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</si>
  <si>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</si>
  <si>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</si>
  <si>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</si>
  <si>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</si>
  <si>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</si>
  <si>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</si>
  <si>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</si>
  <si>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</si>
  <si>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</si>
  <si>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</si>
  <si>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</si>
  <si>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</si>
  <si>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</si>
  <si>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</si>
  <si>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</si>
  <si>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</si>
  <si>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</si>
  <si>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</si>
  <si>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</si>
  <si>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</si>
  <si>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</si>
  <si>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</si>
  <si>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</si>
  <si>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</si>
  <si>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</si>
  <si>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</si>
  <si>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</si>
  <si>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</si>
  <si>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</si>
  <si>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</si>
  <si>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</si>
  <si>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</si>
  <si>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</si>
  <si>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</si>
  <si>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</si>
  <si>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</si>
  <si>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</si>
  <si>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</si>
  <si>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</si>
  <si>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</si>
  <si>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</si>
  <si>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</si>
  <si>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</si>
  <si>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</si>
  <si>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</si>
  <si>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</si>
  <si>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</si>
  <si>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</si>
  <si>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</si>
  <si>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</si>
  <si>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</si>
  <si>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</si>
  <si>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</si>
  <si>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</si>
  <si>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</si>
  <si>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</si>
  <si>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</si>
  <si>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</si>
  <si>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</si>
  <si>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</si>
  <si>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</si>
  <si>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</si>
  <si>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</si>
  <si>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</si>
  <si>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</si>
  <si>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</si>
  <si>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</si>
  <si>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</si>
  <si>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</si>
  <si>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</si>
  <si>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</si>
  <si>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</si>
  <si>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</si>
  <si>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</si>
  <si>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</si>
  <si>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</si>
  <si>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</si>
  <si>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</si>
  <si>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</si>
  <si>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</si>
  <si>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</si>
  <si>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</si>
  <si>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</si>
  <si>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</si>
  <si>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</si>
  <si>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</si>
  <si>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</si>
  <si>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</si>
  <si>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</si>
  <si>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</si>
  <si>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</si>
  <si>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</si>
  <si>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</si>
  <si>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</si>
  <si>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</si>
  <si>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</si>
  <si>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</si>
  <si>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</si>
  <si>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</si>
  <si>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</si>
  <si>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</si>
  <si>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</si>
  <si>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</si>
  <si>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</si>
  <si>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</si>
  <si>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</si>
  <si>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</si>
  <si>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</si>
  <si>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</si>
  <si>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</si>
  <si>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</si>
  <si>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</si>
  <si>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</si>
  <si>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</si>
  <si>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</si>
  <si>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</si>
  <si>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</si>
  <si>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</si>
  <si>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</si>
  <si>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</si>
  <si>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</si>
  <si>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</si>
  <si>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</si>
  <si>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</si>
  <si>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</si>
  <si>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</si>
  <si>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</si>
  <si>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</si>
  <si>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</si>
  <si>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</si>
  <si>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</si>
  <si>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</si>
  <si>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</si>
  <si>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</si>
  <si>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</si>
  <si>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</si>
  <si>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</si>
  <si>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</si>
  <si>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</si>
  <si>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</si>
  <si>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</si>
  <si>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</si>
  <si>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</si>
  <si>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</si>
  <si>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</si>
  <si>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</si>
  <si>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</si>
  <si>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</si>
  <si>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</si>
  <si>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</si>
  <si>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</si>
  <si>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</si>
  <si>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</si>
  <si>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</si>
  <si>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</si>
  <si>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</si>
  <si>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</si>
  <si>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</si>
  <si>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</si>
  <si>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</si>
  <si>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</si>
  <si>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</si>
  <si>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</si>
  <si>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</si>
  <si>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</si>
  <si>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</si>
  <si>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</si>
  <si>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</si>
  <si>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</si>
  <si>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</si>
  <si>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</si>
  <si>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</si>
  <si>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</si>
  <si>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</si>
  <si>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</si>
  <si>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</si>
  <si>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</si>
  <si>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</si>
  <si>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</si>
  <si>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</si>
  <si>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</si>
  <si>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</si>
  <si>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</si>
  <si>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</si>
  <si>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</si>
  <si>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</si>
  <si>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</si>
  <si>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</si>
  <si>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</si>
  <si>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</si>
  <si>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</si>
  <si>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</si>
  <si>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</si>
  <si>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</si>
  <si>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</si>
  <si>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</si>
  <si>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</si>
  <si>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</si>
  <si>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</si>
  <si>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</si>
  <si>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</si>
  <si>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</si>
  <si>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</si>
  <si>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</si>
  <si>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</si>
  <si>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</si>
  <si>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</si>
  <si>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</si>
  <si>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</si>
  <si>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</si>
  <si>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</si>
  <si>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</si>
  <si>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</si>
  <si>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</si>
  <si>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</si>
  <si>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</si>
  <si>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</si>
  <si>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</si>
  <si>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</si>
  <si>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</si>
  <si>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</si>
  <si>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</si>
  <si>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</si>
  <si>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</si>
  <si>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</si>
  <si>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</si>
  <si>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</si>
  <si>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</si>
  <si>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</si>
  <si>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</si>
  <si>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</si>
  <si>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</si>
  <si>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</si>
  <si>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</si>
  <si>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</si>
  <si>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</si>
  <si>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</si>
  <si>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</si>
  <si>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</si>
  <si>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</si>
  <si>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</si>
  <si>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</si>
  <si>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</si>
  <si>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</si>
  <si>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</si>
  <si>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</si>
  <si>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</si>
  <si>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</si>
  <si>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</si>
  <si>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</si>
  <si>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</si>
  <si>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</si>
  <si>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</si>
  <si>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</si>
  <si>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</si>
  <si>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</si>
  <si>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</si>
  <si>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</si>
  <si>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</si>
  <si>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</si>
  <si>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</si>
  <si>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</si>
  <si>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</si>
  <si>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</si>
  <si>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</si>
  <si>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</si>
  <si>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</si>
  <si>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</si>
  <si>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</si>
  <si>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</si>
  <si>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</si>
  <si>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</si>
  <si>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</si>
  <si>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</si>
  <si>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</si>
  <si>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</si>
  <si>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</si>
  <si>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</si>
  <si>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</si>
  <si>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</si>
  <si>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</si>
  <si>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</si>
  <si>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</si>
  <si>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</si>
  <si>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</si>
  <si>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</si>
  <si>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</si>
  <si>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</si>
  <si>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</si>
  <si>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</si>
  <si>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</si>
  <si>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</si>
  <si>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</si>
  <si>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</si>
  <si>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</si>
  <si>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</si>
  <si>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</si>
  <si>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</si>
  <si>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</si>
  <si>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</si>
  <si>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</si>
  <si>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</si>
  <si>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</si>
  <si>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</si>
  <si>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</si>
  <si>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</si>
  <si>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</si>
  <si>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</si>
  <si>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</si>
  <si>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</si>
  <si>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</si>
  <si>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</si>
  <si>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</si>
  <si>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</si>
  <si>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</si>
  <si>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</si>
  <si>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</si>
  <si>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</si>
  <si>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</si>
  <si>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</si>
  <si>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</si>
  <si>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</si>
  <si>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</si>
  <si>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</si>
  <si>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</si>
  <si>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</si>
  <si>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</si>
  <si>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</si>
  <si>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</si>
  <si>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</si>
  <si>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</si>
  <si>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</si>
  <si>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</si>
  <si>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</si>
  <si>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</si>
  <si>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</si>
  <si>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</si>
  <si>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</si>
  <si>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</si>
  <si>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</si>
  <si>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</si>
  <si>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</si>
  <si>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</si>
  <si>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</si>
  <si>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</si>
  <si>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</si>
  <si>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</si>
  <si>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</si>
  <si>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</si>
  <si>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</si>
  <si>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</si>
  <si>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</si>
  <si>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</si>
  <si>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</si>
  <si>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</si>
  <si>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</si>
  <si>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</si>
  <si>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</si>
  <si>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</si>
  <si>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</si>
  <si>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</si>
  <si>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</si>
  <si>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</si>
  <si>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</si>
  <si>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</si>
  <si>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</si>
  <si>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</si>
  <si>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</si>
  <si>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</si>
  <si>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</si>
  <si>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</si>
  <si>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</si>
  <si>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</si>
  <si>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</si>
  <si>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</si>
  <si>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</si>
  <si>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</si>
  <si>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</si>
  <si>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</si>
  <si>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</si>
  <si>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</si>
  <si>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</si>
  <si>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</si>
  <si>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</si>
  <si>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</si>
  <si>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</si>
  <si>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</si>
  <si>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</si>
  <si>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</si>
  <si>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</si>
  <si>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</si>
  <si>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</si>
  <si>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</si>
  <si>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</si>
  <si>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</si>
  <si>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</si>
  <si>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</si>
  <si>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</si>
  <si>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</si>
  <si>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</si>
  <si>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</si>
  <si>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</si>
  <si>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</si>
  <si>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</si>
  <si>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</si>
  <si>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</si>
  <si>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</si>
  <si>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</si>
  <si>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</si>
  <si>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</si>
  <si>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</si>
  <si>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</si>
  <si>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</si>
  <si>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</si>
  <si>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</si>
  <si>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</si>
  <si>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</si>
  <si>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</si>
  <si>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</si>
  <si>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</si>
  <si>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</si>
  <si>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</si>
  <si>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</si>
  <si>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</si>
  <si>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</si>
  <si>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</si>
  <si>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</si>
  <si>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</si>
  <si>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</si>
  <si>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</si>
  <si>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</si>
  <si>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</si>
  <si>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</si>
  <si>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</si>
  <si>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</si>
  <si>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</si>
  <si>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</si>
  <si>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</si>
  <si>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</si>
  <si>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</si>
  <si>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</si>
  <si>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</si>
  <si>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</si>
  <si>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</si>
  <si>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</si>
  <si>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</si>
  <si>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</si>
  <si>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</si>
  <si>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</si>
  <si>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</si>
  <si>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</si>
  <si>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</si>
  <si>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</si>
  <si>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</si>
  <si>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</si>
  <si>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</si>
  <si>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</si>
  <si>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</si>
  <si>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</si>
  <si>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</si>
  <si>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</si>
  <si>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</si>
  <si>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</si>
  <si>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</si>
  <si>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</si>
  <si>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</si>
  <si>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</si>
  <si>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</si>
  <si>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</si>
  <si>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</si>
  <si>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</si>
  <si>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</si>
  <si>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</si>
  <si>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</si>
  <si>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</si>
  <si>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</si>
  <si>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</si>
  <si>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</si>
  <si>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</si>
  <si>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</si>
  <si>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</si>
  <si>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</si>
  <si>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</si>
  <si>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</si>
  <si>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</si>
  <si>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</si>
  <si>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</si>
  <si>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</si>
  <si>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</si>
  <si>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</si>
  <si>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</si>
  <si>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</si>
  <si>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</si>
  <si>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</si>
  <si>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</si>
  <si>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</si>
  <si>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</si>
  <si>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</si>
  <si>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</si>
  <si>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</si>
  <si>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</si>
  <si>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</si>
  <si>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</si>
  <si>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</si>
  <si>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</si>
  <si>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</si>
  <si>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</si>
  <si>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</si>
  <si>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</si>
  <si>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</si>
  <si>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</si>
  <si>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</si>
  <si>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</si>
  <si>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</si>
  <si>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</si>
  <si>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</si>
  <si>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</si>
  <si>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</si>
  <si>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</si>
  <si>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</si>
  <si>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</si>
  <si>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</si>
  <si>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</si>
  <si>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</si>
  <si>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</si>
  <si>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</si>
  <si>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</si>
  <si>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</si>
  <si>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</si>
  <si>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</si>
  <si>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</si>
  <si>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</si>
  <si>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</si>
  <si>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</si>
  <si>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</si>
  <si>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</si>
  <si>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</si>
  <si>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</si>
  <si>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</si>
  <si>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</si>
  <si>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</si>
  <si>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</si>
  <si>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</si>
  <si>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</si>
  <si>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</si>
  <si>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</si>
  <si>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</si>
  <si>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</si>
  <si>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</si>
  <si>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</si>
  <si>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</si>
  <si>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</si>
  <si>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</si>
  <si>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</si>
  <si>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</si>
  <si>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</si>
  <si>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</si>
  <si>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</si>
  <si>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</si>
  <si>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</si>
  <si>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</si>
  <si>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</si>
  <si>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</si>
  <si>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</si>
  <si>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</si>
  <si>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</si>
  <si>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</si>
  <si>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</si>
  <si>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</si>
  <si>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</si>
  <si>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</si>
  <si>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</si>
  <si>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</si>
  <si>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</si>
  <si>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</si>
  <si>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</si>
  <si>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</si>
  <si>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</si>
  <si>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</si>
  <si>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</si>
  <si>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</si>
  <si>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</si>
  <si>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</si>
  <si>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</si>
  <si>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</si>
  <si>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</si>
  <si>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</si>
  <si>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</si>
  <si>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</si>
  <si>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</si>
  <si>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</si>
  <si>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</si>
  <si>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</si>
  <si>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</si>
  <si>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</si>
  <si>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</si>
  <si>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</si>
  <si>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</si>
  <si>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</si>
  <si>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</si>
  <si>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</si>
  <si>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</si>
  <si>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</si>
  <si>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</si>
  <si>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</si>
  <si>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</si>
  <si>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</si>
  <si>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</si>
  <si>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</si>
  <si>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</si>
  <si>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</si>
  <si>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</si>
  <si>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</si>
  <si>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</si>
  <si>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</si>
  <si>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</si>
  <si>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</si>
  <si>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</si>
  <si>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</si>
  <si>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</si>
  <si>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</si>
  <si>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</si>
  <si>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</si>
  <si>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</si>
  <si>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</si>
  <si>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</si>
  <si>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</si>
  <si>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</si>
  <si>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</si>
  <si>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</si>
  <si>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</si>
  <si>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</si>
  <si>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</si>
  <si>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</si>
  <si>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</si>
  <si>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</si>
  <si>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</si>
  <si>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</si>
  <si>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</si>
  <si>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</si>
  <si>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</si>
  <si>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</si>
  <si>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</si>
  <si>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</si>
  <si>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</si>
  <si>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</si>
  <si>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</si>
  <si>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</si>
  <si>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</si>
  <si>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</si>
  <si>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</si>
  <si>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</si>
  <si>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</si>
  <si>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</si>
  <si>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</si>
  <si>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</si>
  <si>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</si>
  <si>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</si>
  <si>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</si>
  <si>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</si>
  <si>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</si>
  <si>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</si>
  <si>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</si>
  <si>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</si>
  <si>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</si>
  <si>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</si>
  <si>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</si>
  <si>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</si>
  <si>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</si>
  <si>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</si>
  <si>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</si>
  <si>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</si>
  <si>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</si>
  <si>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</si>
  <si>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</si>
  <si>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</si>
  <si>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</si>
  <si>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</si>
  <si>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</si>
  <si>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</si>
  <si>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</si>
  <si>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</si>
  <si>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</si>
  <si>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</si>
  <si>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</si>
  <si>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</si>
  <si>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</si>
  <si>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</si>
  <si>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</si>
  <si>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</si>
  <si>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</si>
  <si>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</si>
  <si>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</si>
  <si>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</si>
  <si>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</si>
  <si>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</si>
  <si>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</si>
  <si>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</si>
  <si>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</si>
  <si>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</si>
  <si>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</si>
  <si>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</si>
  <si>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</si>
  <si>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</si>
  <si>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</si>
  <si>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</si>
  <si>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</si>
  <si>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</si>
  <si>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</si>
  <si>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</si>
  <si>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</si>
  <si>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</si>
  <si>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</si>
  <si>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</si>
  <si>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</si>
  <si>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</si>
  <si>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</si>
  <si>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</si>
  <si>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</si>
  <si>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</si>
  <si>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</si>
  <si>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</si>
  <si>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</si>
  <si>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</si>
  <si>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</si>
  <si>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</si>
  <si>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</si>
  <si>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</si>
  <si>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</si>
  <si>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</si>
  <si>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</si>
  <si>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</si>
  <si>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</si>
  <si>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</si>
  <si>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</si>
  <si>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</si>
  <si>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</si>
  <si>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</si>
  <si>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</si>
  <si>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</si>
  <si>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</si>
  <si>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</si>
  <si>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</si>
  <si>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</si>
  <si>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</si>
  <si>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</si>
  <si>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</si>
  <si>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</si>
  <si>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</si>
  <si>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</si>
  <si>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</si>
  <si>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</si>
  <si>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</si>
  <si>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</si>
  <si>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</si>
  <si>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</si>
  <si>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</si>
  <si>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</si>
  <si>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</si>
  <si>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</si>
  <si>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</si>
  <si>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</si>
  <si>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</si>
  <si>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</si>
  <si>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</si>
  <si>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</si>
  <si>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</si>
  <si>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</si>
  <si>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</si>
  <si>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</si>
  <si>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</si>
  <si>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</si>
  <si>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</si>
  <si>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</si>
  <si>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</si>
  <si>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</si>
  <si>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</si>
  <si>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</si>
  <si>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</si>
  <si>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</si>
  <si>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</si>
  <si>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</si>
  <si>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</si>
  <si>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</si>
  <si>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</si>
  <si>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</si>
  <si>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</si>
  <si>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</si>
  <si>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</si>
  <si>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</si>
  <si>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</si>
  <si>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</si>
  <si>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</si>
  <si>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</si>
  <si>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</si>
  <si>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</si>
  <si>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</si>
  <si>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</si>
  <si>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</si>
  <si>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</si>
  <si>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</si>
  <si>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</si>
  <si>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</si>
  <si>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</si>
  <si>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</si>
  <si>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</si>
  <si>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</si>
  <si>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</si>
  <si>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</si>
  <si>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</si>
  <si>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</si>
  <si>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</si>
  <si>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</si>
  <si>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</si>
  <si>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</si>
  <si>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</si>
  <si>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</si>
  <si>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</si>
  <si>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</si>
  <si>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</si>
  <si>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</si>
  <si>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</si>
  <si>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</si>
  <si>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</si>
  <si>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</si>
  <si>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</si>
  <si>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</si>
  <si>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</si>
  <si>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</si>
  <si>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</si>
  <si>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</si>
  <si>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</si>
  <si>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</si>
  <si>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</si>
  <si>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</si>
  <si>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</si>
  <si>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</si>
  <si>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</si>
  <si>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</si>
  <si>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</si>
  <si>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</si>
  <si>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</si>
  <si>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</si>
  <si>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</si>
  <si>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</si>
  <si>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</si>
  <si>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</si>
  <si>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</si>
  <si>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</si>
  <si>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</si>
  <si>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</si>
  <si>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</si>
  <si>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</si>
  <si>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</si>
  <si>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</si>
  <si>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</si>
  <si>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</si>
  <si>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</si>
  <si>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</si>
  <si>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</si>
  <si>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</si>
  <si>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</si>
  <si>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</si>
  <si>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</si>
  <si>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</si>
  <si>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</si>
  <si>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</si>
  <si>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</si>
  <si>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</si>
  <si>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</si>
  <si>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</si>
  <si>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</si>
  <si>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</si>
  <si>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</si>
  <si>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</si>
  <si>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</si>
  <si>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</si>
  <si>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</si>
  <si>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</si>
  <si>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</si>
  <si>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</si>
  <si>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</si>
  <si>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</si>
  <si>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</si>
  <si>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</si>
  <si>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</si>
  <si>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</si>
  <si>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</si>
  <si>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</si>
  <si>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</si>
  <si>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</si>
  <si>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</si>
  <si>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</si>
  <si>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</si>
  <si>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</si>
  <si>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</si>
  <si>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</si>
  <si>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</si>
  <si>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</si>
  <si>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</si>
  <si>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</si>
  <si>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</si>
  <si>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</si>
  <si>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</si>
  <si>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</si>
  <si>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</si>
  <si>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</si>
  <si>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</si>
  <si>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</si>
  <si>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</si>
  <si>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</si>
  <si>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</si>
  <si>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</si>
  <si>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</si>
  <si>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</si>
  <si>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</si>
  <si>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</si>
  <si>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</si>
  <si>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</si>
  <si>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</si>
  <si>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</si>
  <si>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</si>
  <si>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</si>
  <si>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</si>
  <si>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</si>
  <si>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</si>
  <si>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</si>
  <si>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</si>
  <si>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</si>
  <si>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</si>
  <si>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</si>
  <si>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</si>
  <si>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</si>
  <si>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</si>
  <si>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</si>
  <si>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</si>
  <si>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</si>
  <si>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</si>
  <si>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</si>
  <si>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</si>
  <si>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</si>
  <si>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</si>
  <si>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</si>
  <si>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</si>
  <si>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</si>
  <si>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</si>
  <si>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</si>
  <si>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</si>
  <si>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</si>
  <si>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</si>
  <si>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</si>
  <si>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</si>
  <si>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</si>
  <si>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</si>
  <si>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</si>
  <si>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</si>
  <si>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</si>
  <si>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</si>
  <si>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</si>
  <si>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</si>
  <si>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</si>
  <si>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</si>
  <si>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</si>
  <si>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</si>
  <si>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</si>
  <si>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</si>
  <si>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</si>
  <si>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</si>
  <si>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</si>
  <si>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</si>
  <si>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</si>
  <si>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</si>
  <si>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</si>
  <si>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</si>
  <si>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</si>
  <si>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</si>
  <si>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</si>
  <si>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</si>
  <si>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</si>
  <si>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</si>
  <si>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</si>
  <si>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</si>
  <si>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</si>
  <si>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</si>
  <si>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</si>
  <si>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</si>
  <si>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</si>
  <si>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</si>
  <si>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</si>
  <si>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</si>
  <si>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</si>
  <si>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</si>
  <si>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</si>
  <si>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</si>
  <si>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</si>
  <si>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</si>
  <si>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</si>
  <si>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</si>
  <si>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</si>
  <si>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</si>
  <si>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</si>
  <si>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</si>
  <si>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</si>
  <si>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</si>
  <si>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</si>
  <si>
    <t>23-5,6計算用</t>
    <phoneticPr fontId="1"/>
  </si>
  <si>
    <t>岡山県建築住宅センター株式会社　代表取締役　江端　恭臣</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</si>
</sst>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07">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0" fillId="0" borderId="4" xfId="0" applyBorder="1">
      <alignment vertical="center"/>
    </xf>
    <xf numFmtId="0" fontId="21" fillId="0" borderId="0" xfId="0" applyFont="1">
      <alignment vertical="center"/>
    </xf>
    <xf numFmtId="0" fontId="6" fillId="0" borderId="4" xfId="0" applyFont="1" applyBorder="1">
      <alignment vertical="center"/>
    </xf>
    <xf numFmtId="0" fontId="21" fillId="0" borderId="0" xfId="0" applyFont="1" applyAlignment="1">
      <alignment horizontal="left" vertical="center"/>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177" fontId="5" fillId="0" borderId="0" xfId="0" applyNumberFormat="1" applyFont="1" applyAlignment="1">
      <alignment horizontal="center" vertical="center"/>
    </xf>
    <xf numFmtId="0" fontId="5" fillId="0" borderId="4" xfId="0" applyFont="1" applyBorder="1" applyAlignment="1">
      <alignment horizontal="center" vertical="center"/>
    </xf>
    <xf numFmtId="0" fontId="5" fillId="6" borderId="0" xfId="0" applyFont="1" applyFill="1" applyProtection="1">
      <alignment vertical="center"/>
      <protection locked="0"/>
    </xf>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5" fillId="0" borderId="4" xfId="0" applyFont="1" applyBorder="1" applyProtection="1">
      <alignment vertical="center"/>
      <protection locked="0"/>
    </xf>
    <xf numFmtId="0" fontId="9" fillId="2" borderId="30" xfId="1" applyFont="1" applyFill="1" applyBorder="1" applyAlignment="1">
      <alignment vertical="center" textRotation="255" wrapText="1"/>
    </xf>
    <xf numFmtId="0" fontId="9" fillId="2" borderId="31" xfId="1" applyFont="1" applyFill="1" applyBorder="1" applyAlignment="1">
      <alignment vertical="center" textRotation="255" wrapText="1"/>
    </xf>
    <xf numFmtId="0" fontId="17" fillId="2" borderId="31" xfId="1" applyFont="1" applyFill="1" applyBorder="1" applyAlignment="1">
      <alignment horizontal="center" vertical="center" textRotation="255" wrapText="1"/>
    </xf>
    <xf numFmtId="0" fontId="9" fillId="15" borderId="31" xfId="1" applyFont="1" applyFill="1" applyBorder="1" applyAlignment="1">
      <alignment vertical="center" textRotation="255" wrapText="1"/>
    </xf>
    <xf numFmtId="0" fontId="9" fillId="15" borderId="31" xfId="1" applyFont="1" applyFill="1" applyBorder="1" applyAlignment="1">
      <alignment horizontal="right" vertical="top" textRotation="255" wrapText="1"/>
    </xf>
    <xf numFmtId="0" fontId="5" fillId="0" borderId="0" xfId="0" applyFont="1" applyAlignment="1">
      <alignment horizontal="left" vertical="top" wrapText="1"/>
    </xf>
    <xf numFmtId="0" fontId="5" fillId="0" borderId="2" xfId="0" applyFont="1" applyBorder="1">
      <alignment vertical="center"/>
    </xf>
    <xf numFmtId="49" fontId="5" fillId="0" borderId="2" xfId="0" applyNumberFormat="1" applyFont="1" applyBorder="1" applyAlignment="1">
      <alignment horizontal="center"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vertical="center" wrapText="1"/>
    </xf>
    <xf numFmtId="0" fontId="5" fillId="0" borderId="2" xfId="0" applyFont="1" applyBorder="1" applyAlignment="1">
      <alignment horizontal="left" vertical="top"/>
    </xf>
    <xf numFmtId="0" fontId="5" fillId="0" borderId="2" xfId="0" applyFont="1" applyBorder="1" applyAlignment="1">
      <alignment horizontal="left" vertical="center"/>
    </xf>
    <xf numFmtId="0" fontId="5" fillId="0" borderId="2" xfId="0" applyFont="1" applyBorder="1" applyAlignment="1">
      <alignment horizontal="left" vertical="top"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181" fontId="5" fillId="0" borderId="0" xfId="0" applyNumberFormat="1" applyFont="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Alignment="1">
      <alignment horizontal="center" vertical="center"/>
    </xf>
    <xf numFmtId="0" fontId="5" fillId="0" borderId="0" xfId="0" applyFont="1" applyAlignment="1">
      <alignment horizontal="left" vertical="center"/>
    </xf>
    <xf numFmtId="177" fontId="5" fillId="0" borderId="0" xfId="0" applyNumberFormat="1" applyFont="1" applyAlignment="1" applyProtection="1">
      <alignment horizontal="center" vertical="center"/>
      <protection locked="0"/>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176" fontId="5" fillId="0" borderId="0" xfId="0" applyNumberFormat="1" applyFont="1" applyAlignment="1" applyProtection="1">
      <alignment horizontal="center" vertical="center"/>
      <protection locked="0"/>
    </xf>
    <xf numFmtId="0" fontId="5" fillId="4" borderId="0" xfId="0" applyFont="1" applyFill="1" applyAlignment="1">
      <alignment horizontal="left" vertical="center"/>
    </xf>
    <xf numFmtId="179" fontId="5" fillId="0" borderId="0" xfId="0" applyNumberFormat="1" applyFont="1" applyAlignment="1" applyProtection="1">
      <alignment horizontal="center" vertical="center" shrinkToFit="1"/>
      <protection locked="0"/>
    </xf>
    <xf numFmtId="0" fontId="5" fillId="0" borderId="0" xfId="0" applyFont="1" applyAlignment="1" applyProtection="1">
      <alignment horizontal="center" vertical="center"/>
      <protection locked="0"/>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Alignment="1">
      <alignment horizontal="center" vertical="center"/>
    </xf>
    <xf numFmtId="0" fontId="9" fillId="2" borderId="31" xfId="1" applyFont="1" applyFill="1" applyBorder="1" applyAlignment="1">
      <alignment horizontal="center" vertical="center" textRotation="255" wrapText="1"/>
    </xf>
    <xf numFmtId="0" fontId="17" fillId="2" borderId="31" xfId="1" applyFont="1" applyFill="1" applyBorder="1" applyAlignment="1">
      <alignment horizontal="center" vertical="center" textRotation="255"/>
    </xf>
    <xf numFmtId="0" fontId="17" fillId="2" borderId="31" xfId="1" applyFont="1" applyFill="1" applyBorder="1" applyAlignment="1">
      <alignment horizontal="center" vertical="center" textRotation="255" wrapText="1"/>
    </xf>
    <xf numFmtId="0" fontId="9" fillId="2" borderId="5" xfId="1" applyFont="1" applyFill="1" applyBorder="1" applyAlignment="1">
      <alignment horizontal="center" vertical="center" textRotation="255" wrapText="1"/>
    </xf>
    <xf numFmtId="0" fontId="9" fillId="2" borderId="0" xfId="1" applyFont="1" applyFill="1" applyAlignment="1">
      <alignment horizontal="center" vertical="center" textRotation="255" wrapText="1"/>
    </xf>
    <xf numFmtId="0" fontId="17" fillId="2" borderId="8"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9" xfId="1" applyFont="1" applyFill="1" applyBorder="1" applyAlignment="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03">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3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3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3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3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3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3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3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3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3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3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3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3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3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3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3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3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3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3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3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3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3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3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3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3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3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3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3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3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3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3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3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3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3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3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3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3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3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3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3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3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3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3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3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3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3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3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3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3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3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3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3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3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3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3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3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3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3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3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3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3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3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3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3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3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3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3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3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3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3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3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3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3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3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3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3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3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3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3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3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3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3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3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3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3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3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3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3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3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3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3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3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3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3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3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3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3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3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3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3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3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3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3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3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3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3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3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3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3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3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3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3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3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3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3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3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3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3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3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3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3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3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3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3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3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3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3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3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3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3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3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3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3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3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3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3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3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3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3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3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3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3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3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3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3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3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3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3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3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3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3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3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3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3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3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3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3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3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3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3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3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3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3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3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3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3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3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3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3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3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3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3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3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3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3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3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3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3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3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3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3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3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3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3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3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3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3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3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3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3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3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3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3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3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3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3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3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3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3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3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3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3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3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3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3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3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3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3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3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3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3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3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3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3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3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3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3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3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3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3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3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3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3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3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3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3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3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3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3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3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3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3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3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3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3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3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3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3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3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3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3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3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3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3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3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3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3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3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3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3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3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3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3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3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3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3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3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3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3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3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3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3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3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3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3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3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3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3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3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3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3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3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3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3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3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3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3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3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3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3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3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3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3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3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3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3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3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3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3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3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3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3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3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3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3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3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3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3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3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3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3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3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3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3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3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3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3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3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3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3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3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3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3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3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3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3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3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3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3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3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3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3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3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3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3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3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3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3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3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3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3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3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3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3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3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3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3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3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3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3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3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3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3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3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3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3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3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3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3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3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3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3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3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3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3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3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3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3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3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3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3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3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3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3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3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3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3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3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3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3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3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3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3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3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3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3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3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3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3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3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3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3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3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3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3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3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3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3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3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3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3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3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3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3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3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3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3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3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3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3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3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3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3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3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3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3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3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3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3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3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3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3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3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3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3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3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3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3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3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3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3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3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3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3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3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3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3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3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3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3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3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3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3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3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3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3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3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3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3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3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3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3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3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3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3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3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3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3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3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3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3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3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3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3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3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3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3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3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3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3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3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3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3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3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3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3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3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3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3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3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3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3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3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3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3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3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3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3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3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3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3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3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3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3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3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3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3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3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3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3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3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3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3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3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3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3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3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3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3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3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3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3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3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3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3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3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3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3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3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3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3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3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3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3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3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3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3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3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3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3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3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3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3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3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3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3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3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3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3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3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3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3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3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3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3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3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3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3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3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3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3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3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3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3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3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3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3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3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3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3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3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3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3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3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3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3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3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3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3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3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3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3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3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3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3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3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3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3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3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3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3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3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3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3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3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3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3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3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3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3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3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3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3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3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3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3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3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3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3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3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3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3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3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3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3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3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3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3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3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3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3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3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3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3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3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3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3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3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3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3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3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3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3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3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3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3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3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3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3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3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3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3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3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3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3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3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3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3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3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3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3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3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3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3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3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3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3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3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3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3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3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3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3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3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3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3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3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3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3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3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3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3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3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3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3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3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3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3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3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3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3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3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3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3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3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3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3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3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3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3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3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3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3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3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3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3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3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3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3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3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3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3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3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3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3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3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3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3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3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3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3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3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3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3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3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3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3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3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3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3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3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3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3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3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3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3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3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3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3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3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3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3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3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3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3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3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3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3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3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3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3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3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3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3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3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3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3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3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3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3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3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3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3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3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3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3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3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3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3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3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3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3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3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3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3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3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3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3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3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3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3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3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3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3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3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3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3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3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3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3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3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3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3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3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3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3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3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3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3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3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3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3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3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3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3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3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3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3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3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3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3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3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3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3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3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3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3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3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3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3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3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3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3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3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3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3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3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3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3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3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3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3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3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3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3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3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3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3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3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3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3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3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3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3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3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3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3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3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3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3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3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3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3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3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3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3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3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3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3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3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3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3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3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3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3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3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3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3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3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3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3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3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3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3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3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3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3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3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3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3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3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3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3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3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3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3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3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3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3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3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3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3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3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3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3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3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3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3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3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3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3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3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3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3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3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3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3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3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3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3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3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3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3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3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3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3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3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3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3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3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3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3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3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3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3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3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3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3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3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3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3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3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3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3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3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3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3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3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3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3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3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3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3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3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3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3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3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3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3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3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3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3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3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3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3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3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3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3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3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3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3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3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3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R773"/>
  <sheetViews>
    <sheetView showGridLines="0" tabSelected="1" view="pageBreakPreview" zoomScaleNormal="100" zoomScaleSheetLayoutView="100" workbookViewId="0">
      <selection activeCell="A14" sqref="A14:L15"/>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287" t="s">
        <v>0</v>
      </c>
      <c r="B1" s="287"/>
      <c r="C1" s="287"/>
      <c r="D1" s="287"/>
      <c r="E1" s="287"/>
      <c r="F1" s="287"/>
      <c r="G1" s="287"/>
      <c r="H1" s="287"/>
      <c r="I1" s="287"/>
      <c r="J1" s="287"/>
      <c r="K1" s="287"/>
      <c r="L1" s="287"/>
      <c r="M1" s="287"/>
      <c r="AQ1"/>
    </row>
    <row r="2" spans="1:43">
      <c r="A2" s="287"/>
      <c r="B2" s="287"/>
      <c r="C2" s="287"/>
      <c r="D2" s="287"/>
      <c r="E2" s="287"/>
      <c r="F2" s="287"/>
      <c r="G2" s="287"/>
      <c r="H2" s="287"/>
      <c r="I2" s="287"/>
      <c r="J2" s="287"/>
      <c r="K2" s="287"/>
      <c r="L2" s="287"/>
      <c r="M2" s="287"/>
      <c r="AQ2"/>
    </row>
    <row r="3" spans="1:43">
      <c r="AQ3"/>
    </row>
    <row r="4" spans="1:43" ht="8.1" customHeight="1">
      <c r="A4" s="287" t="s">
        <v>1</v>
      </c>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110"/>
      <c r="AQ4"/>
    </row>
    <row r="5" spans="1:43" ht="8.1" customHeight="1">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110"/>
      <c r="AQ5"/>
    </row>
    <row r="6" spans="1:43" ht="8.1" customHeight="1">
      <c r="A6" s="287" t="s">
        <v>2</v>
      </c>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110"/>
      <c r="AQ6"/>
    </row>
    <row r="7" spans="1:43" ht="8.1" customHeight="1">
      <c r="A7" s="287"/>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110"/>
      <c r="AQ7"/>
    </row>
    <row r="8" spans="1:43" ht="8.1" customHeight="1">
      <c r="A8" s="287" t="s">
        <v>3</v>
      </c>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110"/>
      <c r="AQ8"/>
    </row>
    <row r="9" spans="1:43" ht="8.1" customHeight="1">
      <c r="A9" s="287"/>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110"/>
      <c r="AQ9"/>
    </row>
    <row r="10" spans="1:43">
      <c r="AQ10"/>
    </row>
    <row r="11" spans="1:43">
      <c r="Y11" s="286"/>
      <c r="Z11" s="286"/>
      <c r="AA11" s="286"/>
      <c r="AB11" s="286"/>
      <c r="AC11" s="287" t="s">
        <v>6</v>
      </c>
      <c r="AD11" s="286"/>
      <c r="AE11" s="286"/>
      <c r="AF11" s="287" t="s">
        <v>5</v>
      </c>
      <c r="AG11" s="286"/>
      <c r="AH11" s="286"/>
      <c r="AI11" s="287" t="s">
        <v>4</v>
      </c>
      <c r="AQ11"/>
    </row>
    <row r="12" spans="1:43">
      <c r="Y12" s="286"/>
      <c r="Z12" s="286"/>
      <c r="AA12" s="286"/>
      <c r="AB12" s="286"/>
      <c r="AC12" s="287"/>
      <c r="AD12" s="286"/>
      <c r="AE12" s="286"/>
      <c r="AF12" s="287"/>
      <c r="AG12" s="286"/>
      <c r="AH12" s="286"/>
      <c r="AI12" s="287"/>
      <c r="AQ12"/>
    </row>
    <row r="13" spans="1:43">
      <c r="AQ13"/>
    </row>
    <row r="14" spans="1:43">
      <c r="A14" s="288" t="s">
        <v>1713</v>
      </c>
      <c r="B14" s="288"/>
      <c r="C14" s="288"/>
      <c r="D14" s="288"/>
      <c r="E14" s="288"/>
      <c r="F14" s="288"/>
      <c r="G14" s="288"/>
      <c r="H14" s="288"/>
      <c r="I14" s="288"/>
      <c r="J14" s="288"/>
      <c r="K14" s="288"/>
      <c r="L14" s="288"/>
      <c r="M14" s="287" t="s">
        <v>7</v>
      </c>
      <c r="N14" s="287"/>
      <c r="O14" s="287"/>
      <c r="P14" s="287"/>
      <c r="AQ14"/>
    </row>
    <row r="15" spans="1:43">
      <c r="A15" s="288"/>
      <c r="B15" s="288"/>
      <c r="C15" s="288"/>
      <c r="D15" s="288"/>
      <c r="E15" s="288"/>
      <c r="F15" s="288"/>
      <c r="G15" s="288"/>
      <c r="H15" s="288"/>
      <c r="I15" s="288"/>
      <c r="J15" s="288"/>
      <c r="K15" s="288"/>
      <c r="L15" s="288"/>
      <c r="M15" s="287"/>
      <c r="N15" s="287"/>
      <c r="O15" s="287"/>
      <c r="P15" s="287"/>
      <c r="AQ15"/>
    </row>
    <row r="16" spans="1:43">
      <c r="AQ16"/>
    </row>
    <row r="17" spans="1:43" ht="15" customHeight="1">
      <c r="A17" s="283" t="s">
        <v>8</v>
      </c>
      <c r="B17" s="283"/>
      <c r="C17" s="283"/>
      <c r="D17" s="283"/>
      <c r="E17" s="283"/>
      <c r="F17" s="283"/>
      <c r="G17" s="283"/>
      <c r="H17" s="283"/>
      <c r="I17" s="283"/>
      <c r="J17" s="283"/>
      <c r="K17" s="283"/>
      <c r="L17" s="283"/>
      <c r="M17" s="283"/>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281" t="s">
        <v>9</v>
      </c>
      <c r="E18" s="281"/>
      <c r="F18" s="281"/>
      <c r="G18" s="281"/>
      <c r="H18" s="281"/>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5"/>
      <c r="AI18" s="5"/>
      <c r="AJ18" s="5"/>
      <c r="AK18" s="5"/>
      <c r="AQ18"/>
    </row>
    <row r="19" spans="1:43" ht="15" customHeight="1">
      <c r="A19" s="5"/>
      <c r="B19" s="5"/>
      <c r="C19" s="5"/>
      <c r="D19" s="281" t="s">
        <v>10</v>
      </c>
      <c r="E19" s="281"/>
      <c r="F19" s="281"/>
      <c r="G19" s="281"/>
      <c r="H19" s="281"/>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5"/>
      <c r="AI19" s="5"/>
      <c r="AJ19" s="5"/>
      <c r="AK19" s="5"/>
      <c r="AQ19"/>
    </row>
    <row r="20" spans="1:43" ht="15" customHeight="1">
      <c r="A20" s="5"/>
      <c r="B20" s="5"/>
      <c r="C20" s="5"/>
      <c r="D20" s="281" t="s">
        <v>11</v>
      </c>
      <c r="E20" s="281"/>
      <c r="F20" s="281"/>
      <c r="G20" s="281"/>
      <c r="H20" s="281"/>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5"/>
      <c r="AI20" s="5"/>
      <c r="AJ20" s="5"/>
      <c r="AK20" s="5"/>
      <c r="AQ20"/>
    </row>
    <row r="21" spans="1:43" ht="15" customHeight="1">
      <c r="A21" s="5"/>
      <c r="B21" s="5"/>
      <c r="C21" s="5"/>
      <c r="D21" s="281" t="s">
        <v>12</v>
      </c>
      <c r="E21" s="281"/>
      <c r="F21" s="281"/>
      <c r="G21" s="281"/>
      <c r="H21" s="281"/>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283" t="s">
        <v>13</v>
      </c>
      <c r="B23" s="283"/>
      <c r="C23" s="283"/>
      <c r="D23" s="283"/>
      <c r="E23" s="283"/>
      <c r="F23" s="283"/>
      <c r="G23" s="283"/>
      <c r="H23" s="283"/>
      <c r="I23" s="283"/>
      <c r="J23" s="283"/>
      <c r="K23" s="283"/>
      <c r="L23" s="283"/>
      <c r="M23" s="283"/>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281" t="s">
        <v>9</v>
      </c>
      <c r="E24" s="281"/>
      <c r="F24" s="281"/>
      <c r="G24" s="281"/>
      <c r="H24" s="281"/>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5"/>
      <c r="AI24" s="5"/>
      <c r="AJ24" s="5"/>
      <c r="AK24" s="5"/>
      <c r="AQ24"/>
    </row>
    <row r="25" spans="1:43" ht="15" customHeight="1">
      <c r="A25" s="5"/>
      <c r="B25" s="5"/>
      <c r="C25" s="5"/>
      <c r="D25" s="281" t="s">
        <v>14</v>
      </c>
      <c r="E25" s="281"/>
      <c r="F25" s="281"/>
      <c r="G25" s="281"/>
      <c r="H25" s="281"/>
      <c r="I25" s="281"/>
      <c r="J25" s="281"/>
      <c r="K25" s="281"/>
      <c r="L25" s="281"/>
      <c r="M25" s="281"/>
      <c r="N25" s="285"/>
      <c r="O25" s="285"/>
      <c r="P25" s="285"/>
      <c r="Q25" s="285"/>
      <c r="R25" s="285"/>
      <c r="S25" s="285"/>
      <c r="T25" s="285"/>
      <c r="U25" s="285"/>
      <c r="V25" s="285"/>
      <c r="W25" s="285"/>
      <c r="X25" s="285"/>
      <c r="Y25" s="285"/>
      <c r="Z25" s="285"/>
      <c r="AA25" s="285"/>
      <c r="AB25" s="285"/>
      <c r="AC25" s="285"/>
      <c r="AD25" s="285"/>
      <c r="AE25" s="285"/>
      <c r="AF25" s="285"/>
      <c r="AG25" s="285"/>
      <c r="AH25" s="5"/>
      <c r="AI25" s="5"/>
      <c r="AJ25" s="5"/>
      <c r="AK25" s="5"/>
      <c r="AQ25"/>
    </row>
    <row r="26" spans="1:43" ht="15" customHeight="1">
      <c r="A26" s="5"/>
      <c r="B26" s="5"/>
      <c r="C26" s="5"/>
      <c r="D26" s="281" t="s">
        <v>15</v>
      </c>
      <c r="E26" s="281"/>
      <c r="F26" s="281"/>
      <c r="G26" s="281"/>
      <c r="H26" s="281"/>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5"/>
      <c r="AI26" s="5"/>
      <c r="AJ26" s="5"/>
      <c r="AK26" s="5"/>
      <c r="AQ26"/>
    </row>
    <row r="27" spans="1:43" ht="15" customHeight="1">
      <c r="A27" s="5"/>
      <c r="B27" s="5"/>
      <c r="C27" s="5"/>
      <c r="D27" s="281" t="s">
        <v>16</v>
      </c>
      <c r="E27" s="281"/>
      <c r="F27" s="281"/>
      <c r="G27" s="281"/>
      <c r="H27" s="281"/>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5"/>
      <c r="AI27" s="5"/>
      <c r="AJ27" s="5"/>
      <c r="AK27" s="5"/>
      <c r="AQ27"/>
    </row>
    <row r="28" spans="1:43" ht="15" customHeight="1">
      <c r="A28" s="5"/>
      <c r="B28" s="5"/>
      <c r="C28" s="5"/>
      <c r="D28" s="281" t="s">
        <v>12</v>
      </c>
      <c r="E28" s="281"/>
      <c r="F28" s="281"/>
      <c r="G28" s="281"/>
      <c r="H28" s="281"/>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283" t="s">
        <v>17</v>
      </c>
      <c r="B30" s="283"/>
      <c r="C30" s="283"/>
      <c r="D30" s="283"/>
      <c r="E30" s="283"/>
      <c r="F30" s="283"/>
      <c r="G30" s="283"/>
      <c r="H30" s="283"/>
      <c r="I30" s="283"/>
      <c r="J30" s="283"/>
      <c r="K30" s="283"/>
      <c r="L30" s="283"/>
      <c r="M30" s="283"/>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281" t="s">
        <v>9</v>
      </c>
      <c r="E31" s="281"/>
      <c r="F31" s="281"/>
      <c r="G31" s="281"/>
      <c r="H31" s="281"/>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5"/>
      <c r="AI31" s="5"/>
      <c r="AJ31" s="5"/>
      <c r="AK31" s="5"/>
      <c r="AQ31"/>
    </row>
    <row r="32" spans="1:43" ht="15" customHeight="1">
      <c r="A32" s="5"/>
      <c r="B32" s="5"/>
      <c r="C32" s="5"/>
      <c r="D32" s="281" t="s">
        <v>18</v>
      </c>
      <c r="E32" s="281"/>
      <c r="F32" s="281"/>
      <c r="G32" s="281"/>
      <c r="H32" s="281"/>
      <c r="I32" s="281"/>
      <c r="J32" s="281"/>
      <c r="K32" s="281"/>
      <c r="L32" s="281"/>
      <c r="M32" s="281"/>
      <c r="N32" s="285"/>
      <c r="O32" s="285"/>
      <c r="P32" s="285"/>
      <c r="Q32" s="285"/>
      <c r="R32" s="285"/>
      <c r="S32" s="285"/>
      <c r="T32" s="285"/>
      <c r="U32" s="285"/>
      <c r="V32" s="285"/>
      <c r="W32" s="285"/>
      <c r="X32" s="285"/>
      <c r="Y32" s="285"/>
      <c r="Z32" s="285"/>
      <c r="AA32" s="285"/>
      <c r="AB32" s="285"/>
      <c r="AC32" s="285"/>
      <c r="AD32" s="285"/>
      <c r="AE32" s="285"/>
      <c r="AF32" s="285"/>
      <c r="AG32" s="285"/>
      <c r="AH32" s="5"/>
      <c r="AI32" s="5"/>
      <c r="AJ32" s="5"/>
      <c r="AK32" s="5"/>
      <c r="AQ32"/>
    </row>
    <row r="33" spans="1:43" ht="15" customHeight="1">
      <c r="A33" s="5"/>
      <c r="B33" s="5"/>
      <c r="C33" s="5"/>
      <c r="D33" s="281" t="s">
        <v>10</v>
      </c>
      <c r="E33" s="281"/>
      <c r="F33" s="281"/>
      <c r="G33" s="281"/>
      <c r="H33" s="281"/>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5"/>
      <c r="AI33" s="5"/>
      <c r="AJ33" s="5"/>
      <c r="AK33" s="5"/>
      <c r="AQ33"/>
    </row>
    <row r="34" spans="1:43" ht="15" customHeight="1">
      <c r="A34" s="5"/>
      <c r="B34" s="5"/>
      <c r="C34" s="5"/>
      <c r="D34" s="281" t="s">
        <v>16</v>
      </c>
      <c r="E34" s="281"/>
      <c r="F34" s="281"/>
      <c r="G34" s="281"/>
      <c r="H34" s="281"/>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5"/>
      <c r="AI34" s="5"/>
      <c r="AJ34" s="5"/>
      <c r="AK34" s="5"/>
      <c r="AQ34"/>
    </row>
    <row r="35" spans="1:43" ht="15" customHeight="1">
      <c r="A35" s="5"/>
      <c r="B35" s="5"/>
      <c r="C35" s="5"/>
      <c r="D35" s="281" t="s">
        <v>12</v>
      </c>
      <c r="E35" s="281"/>
      <c r="F35" s="281"/>
      <c r="G35" s="281"/>
      <c r="H35" s="281"/>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283" t="s">
        <v>19</v>
      </c>
      <c r="B37" s="283"/>
      <c r="C37" s="283"/>
      <c r="D37" s="283"/>
      <c r="E37" s="283"/>
      <c r="F37" s="283"/>
      <c r="G37" s="283"/>
      <c r="H37" s="283"/>
      <c r="I37" s="283"/>
      <c r="J37" s="283"/>
      <c r="K37" s="283"/>
      <c r="L37" s="283"/>
      <c r="M37" s="283"/>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281" t="s">
        <v>20</v>
      </c>
      <c r="E38" s="281"/>
      <c r="F38" s="281"/>
      <c r="G38" s="281"/>
      <c r="H38" s="281"/>
      <c r="I38" s="281"/>
      <c r="J38" s="281"/>
      <c r="K38" s="5"/>
      <c r="L38" s="5"/>
      <c r="M38" s="5"/>
      <c r="N38" s="5"/>
      <c r="O38" s="280" t="s">
        <v>23</v>
      </c>
      <c r="P38" s="280"/>
      <c r="Q38" s="285"/>
      <c r="R38" s="285"/>
      <c r="S38" s="285"/>
      <c r="T38" s="285"/>
      <c r="U38" s="285"/>
      <c r="V38" s="285"/>
      <c r="W38" s="285"/>
      <c r="X38" s="285"/>
      <c r="Y38" s="285"/>
      <c r="Z38" s="280" t="s">
        <v>24</v>
      </c>
      <c r="AA38" s="280"/>
      <c r="AB38" s="5"/>
      <c r="AC38" s="5"/>
      <c r="AD38" s="5"/>
      <c r="AE38" s="5"/>
      <c r="AF38" s="5"/>
      <c r="AG38" s="5"/>
      <c r="AH38" s="5"/>
      <c r="AI38" s="5"/>
      <c r="AJ38" s="5"/>
      <c r="AK38" s="5"/>
      <c r="AQ38"/>
    </row>
    <row r="39" spans="1:43" ht="15" customHeight="1">
      <c r="A39" s="5"/>
      <c r="B39" s="5"/>
      <c r="C39" s="5"/>
      <c r="D39" s="281" t="s">
        <v>21</v>
      </c>
      <c r="E39" s="281"/>
      <c r="F39" s="281"/>
      <c r="G39" s="281"/>
      <c r="H39" s="281"/>
      <c r="I39" s="281"/>
      <c r="J39" s="281"/>
      <c r="K39" s="5"/>
      <c r="L39" s="5"/>
      <c r="M39" s="5"/>
      <c r="N39" s="285"/>
      <c r="O39" s="285"/>
      <c r="P39" s="285"/>
      <c r="Q39" s="285"/>
      <c r="R39" s="5" t="s">
        <v>25</v>
      </c>
      <c r="S39" s="285"/>
      <c r="T39" s="285"/>
      <c r="U39" s="285"/>
      <c r="V39" s="5" t="s">
        <v>26</v>
      </c>
      <c r="W39" s="285"/>
      <c r="X39" s="285"/>
      <c r="Y39" s="285"/>
      <c r="Z39" s="5" t="s">
        <v>27</v>
      </c>
      <c r="AA39" s="5"/>
      <c r="AB39" s="5"/>
      <c r="AC39" s="5"/>
      <c r="AD39" s="5"/>
      <c r="AE39" s="5"/>
      <c r="AF39" s="5"/>
      <c r="AG39" s="5"/>
      <c r="AH39" s="5"/>
      <c r="AI39" s="5"/>
      <c r="AJ39" s="5"/>
      <c r="AK39" s="5"/>
      <c r="AQ39"/>
    </row>
    <row r="40" spans="1:43" ht="15" customHeight="1">
      <c r="A40" s="5"/>
      <c r="B40" s="5"/>
      <c r="C40" s="5"/>
      <c r="D40" s="281" t="s">
        <v>22</v>
      </c>
      <c r="E40" s="281"/>
      <c r="F40" s="281"/>
      <c r="G40" s="281"/>
      <c r="H40" s="281"/>
      <c r="I40" s="281"/>
      <c r="J40" s="281"/>
      <c r="K40" s="5"/>
      <c r="L40" s="285" t="s">
        <v>2330</v>
      </c>
      <c r="M40" s="285"/>
      <c r="N40" s="285"/>
      <c r="O40" s="285"/>
      <c r="P40" s="285"/>
      <c r="Q40" s="285"/>
      <c r="R40" s="285"/>
      <c r="S40" s="285"/>
      <c r="T40" s="285"/>
      <c r="U40" s="285"/>
      <c r="V40" s="285"/>
      <c r="W40" s="285"/>
      <c r="X40" s="285"/>
      <c r="Y40" s="285"/>
      <c r="Z40" s="285"/>
      <c r="AA40" s="285"/>
      <c r="AB40" s="285"/>
      <c r="AC40" s="285"/>
      <c r="AD40" s="285"/>
      <c r="AE40" s="285"/>
      <c r="AF40" s="285"/>
      <c r="AG40" s="285"/>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283" t="s">
        <v>28</v>
      </c>
      <c r="B42" s="283"/>
      <c r="C42" s="283"/>
      <c r="D42" s="283"/>
      <c r="E42" s="283"/>
      <c r="F42" s="283"/>
      <c r="G42" s="283"/>
      <c r="H42" s="283"/>
      <c r="I42" s="283"/>
      <c r="J42" s="283"/>
      <c r="K42" s="283"/>
      <c r="L42" s="283"/>
      <c r="M42" s="283"/>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281" t="s">
        <v>9</v>
      </c>
      <c r="E43" s="281"/>
      <c r="F43" s="281"/>
      <c r="G43" s="281"/>
      <c r="H43" s="281"/>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5"/>
      <c r="AI43" s="5"/>
      <c r="AJ43" s="5"/>
      <c r="AK43" s="5"/>
      <c r="AQ43"/>
    </row>
    <row r="44" spans="1:43" ht="15" customHeight="1">
      <c r="A44" s="5"/>
      <c r="B44" s="5"/>
      <c r="C44" s="5"/>
      <c r="D44" s="281" t="s">
        <v>29</v>
      </c>
      <c r="E44" s="281"/>
      <c r="F44" s="281"/>
      <c r="G44" s="281"/>
      <c r="H44" s="281"/>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5"/>
      <c r="AI44" s="5"/>
      <c r="AJ44" s="5"/>
      <c r="AK44" s="5"/>
      <c r="AQ44"/>
    </row>
    <row r="45" spans="1:43" ht="15" customHeight="1">
      <c r="A45" s="5"/>
      <c r="B45" s="5"/>
      <c r="C45" s="5"/>
      <c r="D45" s="281" t="s">
        <v>10</v>
      </c>
      <c r="E45" s="281"/>
      <c r="F45" s="281"/>
      <c r="G45" s="281"/>
      <c r="H45" s="281"/>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5"/>
      <c r="AI45" s="5"/>
      <c r="AJ45" s="5"/>
      <c r="AK45" s="5"/>
      <c r="AQ45"/>
    </row>
    <row r="46" spans="1:43" ht="15" customHeight="1">
      <c r="A46" s="5"/>
      <c r="B46" s="5"/>
      <c r="C46" s="5"/>
      <c r="D46" s="281" t="s">
        <v>16</v>
      </c>
      <c r="E46" s="281"/>
      <c r="F46" s="281"/>
      <c r="G46" s="281"/>
      <c r="H46" s="281"/>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5"/>
      <c r="AI46" s="5"/>
      <c r="AJ46" s="5"/>
      <c r="AK46" s="5"/>
      <c r="AQ46"/>
    </row>
    <row r="47" spans="1:43" ht="15" customHeight="1">
      <c r="A47" s="5"/>
      <c r="B47" s="5"/>
      <c r="C47" s="5"/>
      <c r="D47" s="281" t="s">
        <v>12</v>
      </c>
      <c r="E47" s="281"/>
      <c r="F47" s="281"/>
      <c r="G47" s="281"/>
      <c r="H47" s="281"/>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283" t="s">
        <v>30</v>
      </c>
      <c r="B49" s="283"/>
      <c r="C49" s="283"/>
      <c r="D49" s="283"/>
      <c r="E49" s="283"/>
      <c r="F49" s="283"/>
      <c r="G49" s="283"/>
      <c r="H49" s="283"/>
      <c r="I49" s="283"/>
      <c r="J49" s="283"/>
      <c r="K49" s="283"/>
      <c r="L49" s="283"/>
      <c r="M49" s="283"/>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8"/>
      <c r="AK50" s="8"/>
      <c r="AQ50"/>
    </row>
    <row r="51" spans="1:44" ht="1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8"/>
      <c r="AK51" s="8"/>
      <c r="AQ51"/>
    </row>
    <row r="52" spans="1:44" ht="1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8"/>
      <c r="AK52" s="8"/>
      <c r="AQ52"/>
    </row>
    <row r="53" spans="1:44" ht="1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8"/>
      <c r="AK53" s="8"/>
      <c r="AQ53"/>
    </row>
    <row r="54" spans="1:44" ht="1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8"/>
      <c r="AK54" s="8"/>
      <c r="AQ54"/>
    </row>
    <row r="55" spans="1:44" ht="1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8"/>
      <c r="AK55" s="8"/>
      <c r="AQ55"/>
    </row>
    <row r="56" spans="1:44" ht="1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8"/>
      <c r="AK56" s="8"/>
      <c r="AQ56"/>
    </row>
    <row r="57" spans="1:44" ht="1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8"/>
      <c r="AK57" s="8"/>
      <c r="AQ57"/>
    </row>
    <row r="58" spans="1:44" ht="1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8"/>
      <c r="AK58" s="8"/>
      <c r="AQ58"/>
    </row>
    <row r="59" spans="1:44" ht="1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8"/>
      <c r="AK59" s="8"/>
      <c r="AQ59"/>
    </row>
    <row r="60" spans="1:44" ht="1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8"/>
      <c r="AK60" s="8"/>
      <c r="AQ60"/>
    </row>
    <row r="61" spans="1:44" ht="1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280" t="s">
        <v>31</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281" t="s">
        <v>32</v>
      </c>
      <c r="B66" s="281"/>
      <c r="C66" s="281"/>
      <c r="D66" s="281"/>
      <c r="E66" s="281"/>
      <c r="F66" s="281"/>
      <c r="G66" s="281"/>
      <c r="H66" s="281"/>
      <c r="I66" s="281"/>
      <c r="J66" s="281"/>
      <c r="K66" s="281"/>
      <c r="L66" s="281"/>
      <c r="M66" s="281"/>
      <c r="N66" s="281"/>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281" t="s">
        <v>33</v>
      </c>
      <c r="C67" s="281"/>
      <c r="D67" s="281"/>
      <c r="E67" s="281"/>
      <c r="F67" s="281"/>
      <c r="G67" s="281"/>
      <c r="H67" s="281"/>
      <c r="I67" s="281"/>
      <c r="J67" s="5"/>
      <c r="K67" s="5"/>
      <c r="L67" s="285"/>
      <c r="M67" s="285"/>
      <c r="N67" s="285"/>
      <c r="O67" s="285"/>
      <c r="P67" s="5" t="s">
        <v>25</v>
      </c>
      <c r="Q67" s="285"/>
      <c r="R67" s="285"/>
      <c r="S67" s="285"/>
      <c r="T67" s="5" t="s">
        <v>26</v>
      </c>
      <c r="U67" s="285"/>
      <c r="V67" s="285"/>
      <c r="W67" s="285"/>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281" t="s">
        <v>34</v>
      </c>
      <c r="C68" s="281"/>
      <c r="D68" s="281"/>
      <c r="E68" s="281"/>
      <c r="F68" s="281"/>
      <c r="G68" s="281"/>
      <c r="H68" s="281"/>
      <c r="I68" s="281"/>
      <c r="J68" s="6"/>
      <c r="K68" s="5"/>
      <c r="L68" s="285"/>
      <c r="M68" s="285"/>
      <c r="N68" s="285"/>
      <c r="O68" s="285"/>
      <c r="P68" s="5" t="s">
        <v>25</v>
      </c>
      <c r="Q68" s="285"/>
      <c r="R68" s="285"/>
      <c r="S68" s="285"/>
      <c r="T68" s="5" t="s">
        <v>26</v>
      </c>
      <c r="U68" s="285"/>
      <c r="V68" s="285"/>
      <c r="W68" s="285"/>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281" t="s">
        <v>35</v>
      </c>
      <c r="B71" s="281"/>
      <c r="C71" s="281"/>
      <c r="D71" s="281"/>
      <c r="E71" s="281"/>
      <c r="F71" s="281"/>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281" t="s">
        <v>36</v>
      </c>
      <c r="C72" s="281"/>
      <c r="D72" s="281"/>
      <c r="E72" s="281"/>
      <c r="F72" s="281"/>
      <c r="G72" s="281"/>
      <c r="H72" s="281"/>
      <c r="I72" s="281"/>
      <c r="J72" s="5"/>
      <c r="K72" s="5"/>
      <c r="L72" s="281" t="s">
        <v>37</v>
      </c>
      <c r="M72" s="281"/>
      <c r="N72" s="281"/>
      <c r="O72" s="5"/>
      <c r="P72" s="5"/>
      <c r="Q72" s="5"/>
      <c r="R72" s="281" t="s">
        <v>38</v>
      </c>
      <c r="S72" s="281"/>
      <c r="T72" s="281"/>
      <c r="U72" s="281"/>
      <c r="V72" s="281"/>
      <c r="W72" s="6"/>
      <c r="X72" s="5"/>
      <c r="Y72" s="5"/>
      <c r="Z72" s="281" t="s">
        <v>39</v>
      </c>
      <c r="AA72" s="281"/>
      <c r="AB72" s="281"/>
      <c r="AC72" s="281"/>
      <c r="AD72" s="281"/>
      <c r="AE72" s="281"/>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281" t="s">
        <v>40</v>
      </c>
      <c r="M74" s="281"/>
      <c r="N74" s="281"/>
      <c r="O74" s="281"/>
      <c r="P74" s="281"/>
      <c r="Q74" s="5"/>
      <c r="R74" s="281" t="s">
        <v>41</v>
      </c>
      <c r="S74" s="281"/>
      <c r="T74" s="281"/>
      <c r="U74" s="281"/>
      <c r="V74" s="281"/>
      <c r="W74" s="281"/>
      <c r="X74" s="281"/>
      <c r="Y74" s="5"/>
      <c r="Z74" s="281" t="s">
        <v>261</v>
      </c>
      <c r="AA74" s="281"/>
      <c r="AB74" s="281"/>
      <c r="AC74" s="281"/>
      <c r="AD74" s="281"/>
      <c r="AE74" s="281"/>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281" t="s">
        <v>2292</v>
      </c>
      <c r="C76" s="281"/>
      <c r="D76" s="281"/>
      <c r="E76" s="281"/>
      <c r="F76" s="281"/>
      <c r="G76" s="281"/>
      <c r="H76" s="281"/>
      <c r="I76" s="281"/>
      <c r="J76" s="281"/>
      <c r="K76" s="281"/>
      <c r="L76" s="281"/>
      <c r="M76" s="5"/>
      <c r="N76" s="5"/>
      <c r="O76" s="281" t="s">
        <v>42</v>
      </c>
      <c r="P76" s="281"/>
      <c r="Q76" s="281"/>
      <c r="R76" s="281"/>
      <c r="S76" s="281"/>
      <c r="T76" s="281"/>
      <c r="U76" s="281"/>
      <c r="V76" s="5"/>
      <c r="W76" s="5"/>
      <c r="X76" s="281" t="s">
        <v>43</v>
      </c>
      <c r="Y76" s="281"/>
      <c r="Z76" s="281"/>
      <c r="AA76" s="281"/>
      <c r="AB76" s="281"/>
      <c r="AC76" s="281"/>
      <c r="AD76" s="281"/>
      <c r="AE76" s="281"/>
      <c r="AF76" s="281"/>
      <c r="AG76" s="281"/>
      <c r="AH76" s="281"/>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281" t="s">
        <v>44</v>
      </c>
      <c r="P77" s="281"/>
      <c r="Q77" s="281"/>
      <c r="R77" s="281"/>
      <c r="S77" s="281"/>
      <c r="T77" s="281"/>
      <c r="U77" s="281"/>
      <c r="V77" s="281"/>
      <c r="W77" s="281"/>
      <c r="X77" s="281"/>
      <c r="Y77" s="281"/>
      <c r="Z77" s="281"/>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281" t="s">
        <v>45</v>
      </c>
      <c r="P78" s="281"/>
      <c r="Q78" s="281"/>
      <c r="R78" s="281"/>
      <c r="S78" s="281"/>
      <c r="T78" s="281"/>
      <c r="U78" s="281"/>
      <c r="V78" s="281"/>
      <c r="W78" s="281"/>
      <c r="X78" s="281"/>
      <c r="Y78" s="5"/>
      <c r="Z78" s="5"/>
      <c r="AA78" s="281" t="s">
        <v>46</v>
      </c>
      <c r="AB78" s="281"/>
      <c r="AC78" s="281"/>
      <c r="AD78" s="281"/>
      <c r="AE78" s="281"/>
      <c r="AF78" s="281"/>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281" t="s">
        <v>47</v>
      </c>
      <c r="B81" s="281"/>
      <c r="C81" s="281"/>
      <c r="D81" s="281"/>
      <c r="E81" s="281"/>
      <c r="F81" s="281"/>
      <c r="G81" s="281"/>
      <c r="H81" s="5"/>
      <c r="I81" s="280"/>
      <c r="J81" s="280"/>
      <c r="K81" s="280"/>
      <c r="L81" s="280"/>
      <c r="M81" s="280"/>
      <c r="N81" s="280"/>
      <c r="O81" s="5"/>
      <c r="P81" s="5"/>
      <c r="Q81" s="5"/>
      <c r="R81" s="280"/>
      <c r="S81" s="280"/>
      <c r="T81" s="280"/>
      <c r="U81" s="280"/>
      <c r="V81" s="280"/>
      <c r="W81" s="280"/>
      <c r="X81" s="5"/>
      <c r="Y81" s="5"/>
      <c r="Z81" s="5"/>
      <c r="AA81" s="5"/>
      <c r="AB81" s="5"/>
      <c r="AC81" s="5"/>
      <c r="AD81" s="5"/>
      <c r="AE81" s="5"/>
      <c r="AF81" s="5"/>
      <c r="AG81" s="5"/>
      <c r="AH81" s="5"/>
      <c r="AI81" s="5"/>
      <c r="AJ81" s="5"/>
      <c r="AK81" s="5"/>
    </row>
    <row r="82" spans="1:44" ht="15" customHeight="1">
      <c r="A82" s="5"/>
      <c r="B82" s="281" t="s">
        <v>48</v>
      </c>
      <c r="C82" s="281"/>
      <c r="D82" s="281"/>
      <c r="E82" s="281"/>
      <c r="F82" s="281"/>
      <c r="G82" s="281"/>
      <c r="H82" s="285"/>
      <c r="I82" s="285"/>
      <c r="J82" s="285"/>
      <c r="K82" s="285"/>
      <c r="L82" s="285"/>
      <c r="M82" s="285"/>
      <c r="N82" s="62"/>
      <c r="O82" s="285"/>
      <c r="P82" s="285"/>
      <c r="Q82" s="285"/>
      <c r="R82" s="285"/>
      <c r="S82" s="285"/>
      <c r="T82" s="285"/>
      <c r="U82" s="62"/>
      <c r="V82" s="285"/>
      <c r="W82" s="285"/>
      <c r="X82" s="285"/>
      <c r="Y82" s="285"/>
      <c r="Z82" s="285"/>
      <c r="AA82" s="285"/>
      <c r="AB82" s="285"/>
      <c r="AC82" s="285"/>
      <c r="AD82" s="285"/>
      <c r="AE82" s="285"/>
      <c r="AF82" s="285"/>
      <c r="AG82" s="285"/>
      <c r="AH82" s="285"/>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281" t="s">
        <v>49</v>
      </c>
      <c r="C83" s="281"/>
      <c r="D83" s="281"/>
      <c r="E83" s="281"/>
      <c r="F83" s="281"/>
      <c r="G83" s="281"/>
      <c r="H83" s="5"/>
      <c r="I83" s="5"/>
      <c r="J83" s="281" t="s">
        <v>50</v>
      </c>
      <c r="K83" s="281"/>
      <c r="L83" s="281"/>
      <c r="M83" s="281"/>
      <c r="N83" s="281"/>
      <c r="O83" s="281"/>
      <c r="P83" s="5"/>
      <c r="Q83" s="5"/>
      <c r="R83" s="281" t="s">
        <v>51</v>
      </c>
      <c r="S83" s="281"/>
      <c r="T83" s="281"/>
      <c r="U83" s="281"/>
      <c r="V83" s="281"/>
      <c r="W83" s="281"/>
      <c r="X83" s="281"/>
      <c r="Y83" s="281"/>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281" t="s">
        <v>52</v>
      </c>
      <c r="K84" s="281"/>
      <c r="L84" s="281"/>
      <c r="M84" s="281"/>
      <c r="N84" s="281"/>
      <c r="O84" s="281"/>
      <c r="P84" s="281"/>
      <c r="Q84" s="281"/>
      <c r="R84" s="281"/>
      <c r="S84" s="281"/>
      <c r="T84" s="281"/>
      <c r="U84" s="281"/>
      <c r="V84" s="5"/>
      <c r="W84" s="5"/>
      <c r="X84" s="281" t="s">
        <v>53</v>
      </c>
      <c r="Y84" s="281"/>
      <c r="Z84" s="281"/>
      <c r="AA84" s="281"/>
      <c r="AB84" s="281"/>
      <c r="AC84" s="281"/>
      <c r="AD84" s="281"/>
      <c r="AE84" s="281"/>
      <c r="AF84" s="5"/>
      <c r="AG84" s="5"/>
      <c r="AH84" s="5"/>
      <c r="AI84" s="5"/>
      <c r="AJ84" s="5"/>
      <c r="AK84" s="5"/>
      <c r="AL84" s="11" t="b">
        <v>0</v>
      </c>
      <c r="AM84" s="11" t="b">
        <v>0</v>
      </c>
    </row>
    <row r="85" spans="1:44" ht="15" customHeight="1">
      <c r="A85" s="5"/>
      <c r="B85" s="5"/>
      <c r="C85" s="5"/>
      <c r="D85" s="5"/>
      <c r="E85" s="5"/>
      <c r="F85" s="5"/>
      <c r="G85" s="5"/>
      <c r="H85" s="5"/>
      <c r="I85" s="5"/>
      <c r="J85" s="281" t="s">
        <v>54</v>
      </c>
      <c r="K85" s="281"/>
      <c r="L85" s="281"/>
      <c r="M85" s="281"/>
      <c r="N85" s="281"/>
      <c r="O85" s="281"/>
      <c r="P85" s="281"/>
      <c r="Q85" s="281"/>
      <c r="R85" s="281"/>
      <c r="S85" s="281"/>
      <c r="T85" s="281"/>
      <c r="U85" s="281"/>
      <c r="V85" s="281"/>
      <c r="W85" s="281"/>
      <c r="X85" s="281"/>
      <c r="Y85" s="281"/>
      <c r="Z85" s="281"/>
      <c r="AA85" s="281"/>
      <c r="AB85" s="281"/>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281" t="s">
        <v>55</v>
      </c>
      <c r="B88" s="281"/>
      <c r="C88" s="281"/>
      <c r="D88" s="281"/>
      <c r="E88" s="281"/>
      <c r="F88" s="281"/>
      <c r="G88" s="5"/>
      <c r="H88" s="5"/>
      <c r="I88" s="5"/>
      <c r="J88" s="281" t="s">
        <v>56</v>
      </c>
      <c r="K88" s="281"/>
      <c r="L88" s="281"/>
      <c r="M88" s="281"/>
      <c r="N88" s="5"/>
      <c r="O88" s="281" t="s">
        <v>57</v>
      </c>
      <c r="P88" s="281"/>
      <c r="Q88" s="281"/>
      <c r="R88" s="281"/>
      <c r="S88" s="5"/>
      <c r="T88" s="281" t="s">
        <v>58</v>
      </c>
      <c r="U88" s="281"/>
      <c r="V88" s="281"/>
      <c r="W88" s="281"/>
      <c r="X88" s="5"/>
      <c r="Y88" s="281" t="s">
        <v>59</v>
      </c>
      <c r="Z88" s="281"/>
      <c r="AA88" s="281"/>
      <c r="AB88" s="281"/>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281" t="s">
        <v>60</v>
      </c>
      <c r="B91" s="281"/>
      <c r="C91" s="281"/>
      <c r="D91" s="281"/>
      <c r="E91" s="281"/>
      <c r="F91" s="281"/>
      <c r="G91" s="5"/>
      <c r="H91" s="281" t="s">
        <v>61</v>
      </c>
      <c r="I91" s="281"/>
      <c r="J91" s="281"/>
      <c r="K91" s="281"/>
      <c r="L91" s="281"/>
      <c r="M91" s="281"/>
      <c r="N91" s="281"/>
      <c r="O91" s="281"/>
      <c r="P91" s="5"/>
      <c r="Q91" s="5" t="s">
        <v>64</v>
      </c>
      <c r="R91" s="289"/>
      <c r="S91" s="289"/>
      <c r="T91" s="289"/>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281" t="s">
        <v>62</v>
      </c>
      <c r="I92" s="281"/>
      <c r="J92" s="281"/>
      <c r="K92" s="281"/>
      <c r="L92" s="281"/>
      <c r="M92" s="281"/>
      <c r="N92" s="281"/>
      <c r="O92" s="281"/>
      <c r="P92" s="5"/>
      <c r="Q92" s="5" t="s">
        <v>64</v>
      </c>
      <c r="R92" s="289"/>
      <c r="S92" s="289"/>
      <c r="T92" s="289"/>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281" t="s">
        <v>63</v>
      </c>
      <c r="I93" s="281"/>
      <c r="J93" s="281"/>
      <c r="K93" s="281"/>
      <c r="L93" s="281"/>
      <c r="M93" s="281"/>
      <c r="N93" s="281"/>
      <c r="O93" s="281"/>
      <c r="P93" s="5"/>
      <c r="Q93" s="5" t="s">
        <v>64</v>
      </c>
      <c r="R93" s="289"/>
      <c r="S93" s="289"/>
      <c r="T93" s="289"/>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281" t="s">
        <v>66</v>
      </c>
      <c r="B96" s="281"/>
      <c r="C96" s="281"/>
      <c r="D96" s="281"/>
      <c r="E96" s="281"/>
      <c r="F96" s="281"/>
      <c r="G96" s="281"/>
      <c r="H96" s="281"/>
      <c r="I96" s="281"/>
      <c r="J96" s="281"/>
      <c r="K96" s="281"/>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281" t="s">
        <v>67</v>
      </c>
      <c r="C97" s="281"/>
      <c r="D97" s="281"/>
      <c r="E97" s="281"/>
      <c r="F97" s="281"/>
      <c r="G97" s="5"/>
      <c r="H97" s="5"/>
      <c r="I97" s="5"/>
      <c r="J97" s="5" t="s">
        <v>64</v>
      </c>
      <c r="K97" s="282"/>
      <c r="L97" s="282"/>
      <c r="M97" s="282"/>
      <c r="N97" s="282"/>
      <c r="O97" s="282"/>
      <c r="P97" s="282"/>
      <c r="Q97" s="282"/>
      <c r="R97" s="5" t="s">
        <v>99</v>
      </c>
      <c r="S97" s="5" t="s">
        <v>64</v>
      </c>
      <c r="T97" s="282"/>
      <c r="U97" s="282"/>
      <c r="V97" s="282"/>
      <c r="W97" s="282"/>
      <c r="X97" s="282"/>
      <c r="Y97" s="282"/>
      <c r="Z97" s="282"/>
      <c r="AA97" s="5" t="s">
        <v>99</v>
      </c>
      <c r="AB97" s="5" t="s">
        <v>64</v>
      </c>
      <c r="AC97" s="282"/>
      <c r="AD97" s="282"/>
      <c r="AE97" s="282"/>
      <c r="AF97" s="282"/>
      <c r="AG97" s="282"/>
      <c r="AH97" s="282"/>
      <c r="AI97" s="282"/>
      <c r="AJ97" s="5" t="s">
        <v>99</v>
      </c>
      <c r="AK97" s="5" t="str">
        <f>IF(COUNTA(K97,T97,AC97)=0,"未入力","")</f>
        <v>未入力</v>
      </c>
      <c r="AL97" s="5"/>
      <c r="AR97" s="111" t="str">
        <f>IF(COUNTA(K97,T97,AC97)=0,"未入力です。","")</f>
        <v>未入力です。</v>
      </c>
    </row>
    <row r="98" spans="1:44" ht="15" customHeight="1">
      <c r="A98" s="5"/>
      <c r="B98" s="281" t="s">
        <v>68</v>
      </c>
      <c r="C98" s="281"/>
      <c r="D98" s="281"/>
      <c r="E98" s="281"/>
      <c r="F98" s="281"/>
      <c r="G98" s="5"/>
      <c r="H98" s="5"/>
      <c r="I98" s="5"/>
      <c r="J98" s="5"/>
      <c r="K98" s="281" t="s">
        <v>69</v>
      </c>
      <c r="L98" s="281"/>
      <c r="M98" s="281"/>
      <c r="N98" s="281"/>
      <c r="O98" s="281"/>
      <c r="P98" s="281"/>
      <c r="Q98" s="281"/>
      <c r="R98" s="281"/>
      <c r="S98" s="5"/>
      <c r="T98" s="281" t="s">
        <v>69</v>
      </c>
      <c r="U98" s="281"/>
      <c r="V98" s="281"/>
      <c r="W98" s="281"/>
      <c r="X98" s="281"/>
      <c r="Y98" s="281"/>
      <c r="Z98" s="281"/>
      <c r="AA98" s="281"/>
      <c r="AB98" s="5"/>
      <c r="AC98" s="281" t="s">
        <v>69</v>
      </c>
      <c r="AD98" s="281"/>
      <c r="AE98" s="281"/>
      <c r="AF98" s="281"/>
      <c r="AG98" s="281"/>
      <c r="AH98" s="281"/>
      <c r="AI98" s="281"/>
      <c r="AJ98" s="281"/>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275" t="s">
        <v>75</v>
      </c>
      <c r="L99" s="281"/>
      <c r="M99" s="281"/>
      <c r="N99" s="281"/>
      <c r="O99" s="281"/>
      <c r="P99" s="281"/>
      <c r="Q99" s="281"/>
      <c r="R99" s="281"/>
      <c r="S99" s="5"/>
      <c r="T99" s="275" t="s">
        <v>75</v>
      </c>
      <c r="U99" s="281"/>
      <c r="V99" s="281"/>
      <c r="W99" s="281"/>
      <c r="X99" s="281"/>
      <c r="Y99" s="281"/>
      <c r="Z99" s="281"/>
      <c r="AA99" s="281"/>
      <c r="AB99" s="5"/>
      <c r="AC99" s="275" t="s">
        <v>75</v>
      </c>
      <c r="AD99" s="275"/>
      <c r="AE99" s="275"/>
      <c r="AF99" s="275"/>
      <c r="AG99" s="275"/>
      <c r="AH99" s="275"/>
      <c r="AI99" s="275"/>
      <c r="AJ99" s="275"/>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281" t="s">
        <v>70</v>
      </c>
      <c r="L100" s="281"/>
      <c r="M100" s="281"/>
      <c r="N100" s="281"/>
      <c r="O100" s="281"/>
      <c r="P100" s="281"/>
      <c r="Q100" s="281"/>
      <c r="R100" s="281"/>
      <c r="S100" s="5"/>
      <c r="T100" s="281" t="s">
        <v>70</v>
      </c>
      <c r="U100" s="281"/>
      <c r="V100" s="281"/>
      <c r="W100" s="281"/>
      <c r="X100" s="281"/>
      <c r="Y100" s="281"/>
      <c r="Z100" s="281"/>
      <c r="AA100" s="281"/>
      <c r="AB100" s="5"/>
      <c r="AC100" s="281" t="s">
        <v>70</v>
      </c>
      <c r="AD100" s="281"/>
      <c r="AE100" s="281"/>
      <c r="AF100" s="281"/>
      <c r="AG100" s="281"/>
      <c r="AH100" s="281"/>
      <c r="AI100" s="281"/>
      <c r="AJ100" s="281"/>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281" t="s">
        <v>71</v>
      </c>
      <c r="L101" s="281"/>
      <c r="M101" s="281"/>
      <c r="N101" s="281"/>
      <c r="O101" s="281"/>
      <c r="P101" s="281"/>
      <c r="Q101" s="281"/>
      <c r="R101" s="281"/>
      <c r="S101" s="5"/>
      <c r="T101" s="281" t="s">
        <v>71</v>
      </c>
      <c r="U101" s="281"/>
      <c r="V101" s="281"/>
      <c r="W101" s="281"/>
      <c r="X101" s="281"/>
      <c r="Y101" s="281"/>
      <c r="Z101" s="281"/>
      <c r="AA101" s="281"/>
      <c r="AB101" s="5"/>
      <c r="AC101" s="281" t="s">
        <v>71</v>
      </c>
      <c r="AD101" s="281"/>
      <c r="AE101" s="281"/>
      <c r="AF101" s="281"/>
      <c r="AG101" s="281"/>
      <c r="AH101" s="281"/>
      <c r="AI101" s="281"/>
      <c r="AJ101" s="281"/>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281" t="s">
        <v>72</v>
      </c>
      <c r="L102" s="281"/>
      <c r="M102" s="281"/>
      <c r="N102" s="281"/>
      <c r="O102" s="281"/>
      <c r="P102" s="281"/>
      <c r="Q102" s="281"/>
      <c r="R102" s="281"/>
      <c r="S102" s="5"/>
      <c r="T102" s="281" t="s">
        <v>72</v>
      </c>
      <c r="U102" s="281"/>
      <c r="V102" s="281"/>
      <c r="W102" s="281"/>
      <c r="X102" s="281"/>
      <c r="Y102" s="281"/>
      <c r="Z102" s="281"/>
      <c r="AA102" s="281"/>
      <c r="AB102" s="5"/>
      <c r="AC102" s="281" t="s">
        <v>72</v>
      </c>
      <c r="AD102" s="281"/>
      <c r="AE102" s="281"/>
      <c r="AF102" s="281"/>
      <c r="AG102" s="281"/>
      <c r="AH102" s="281"/>
      <c r="AI102" s="281"/>
      <c r="AJ102" s="281"/>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281" t="s">
        <v>73</v>
      </c>
      <c r="L103" s="281"/>
      <c r="M103" s="281"/>
      <c r="N103" s="281"/>
      <c r="O103" s="281"/>
      <c r="P103" s="281"/>
      <c r="Q103" s="281"/>
      <c r="R103" s="281"/>
      <c r="S103" s="5"/>
      <c r="T103" s="281" t="s">
        <v>73</v>
      </c>
      <c r="U103" s="281"/>
      <c r="V103" s="281"/>
      <c r="W103" s="281"/>
      <c r="X103" s="281"/>
      <c r="Y103" s="281"/>
      <c r="Z103" s="281"/>
      <c r="AA103" s="281"/>
      <c r="AB103" s="5"/>
      <c r="AC103" s="281" t="s">
        <v>73</v>
      </c>
      <c r="AD103" s="281"/>
      <c r="AE103" s="281"/>
      <c r="AF103" s="281"/>
      <c r="AG103" s="281"/>
      <c r="AH103" s="281"/>
      <c r="AI103" s="281"/>
      <c r="AJ103" s="281"/>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281" t="s">
        <v>74</v>
      </c>
      <c r="L104" s="281"/>
      <c r="M104" s="281"/>
      <c r="N104" s="281"/>
      <c r="O104" s="281"/>
      <c r="P104" s="281"/>
      <c r="Q104" s="281"/>
      <c r="R104" s="281"/>
      <c r="S104" s="5"/>
      <c r="T104" s="281" t="s">
        <v>74</v>
      </c>
      <c r="U104" s="281"/>
      <c r="V104" s="281"/>
      <c r="W104" s="281"/>
      <c r="X104" s="281"/>
      <c r="Y104" s="281"/>
      <c r="Z104" s="281"/>
      <c r="AA104" s="281"/>
      <c r="AB104" s="5"/>
      <c r="AC104" s="281" t="s">
        <v>74</v>
      </c>
      <c r="AD104" s="281"/>
      <c r="AE104" s="281"/>
      <c r="AF104" s="281"/>
      <c r="AG104" s="281"/>
      <c r="AH104" s="281"/>
      <c r="AI104" s="281"/>
      <c r="AJ104" s="281"/>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281" t="s">
        <v>252</v>
      </c>
      <c r="L105" s="281"/>
      <c r="M105" s="281"/>
      <c r="N105" s="281"/>
      <c r="O105" s="281"/>
      <c r="P105" s="281"/>
      <c r="Q105" s="281"/>
      <c r="R105" s="281"/>
      <c r="S105" s="5"/>
      <c r="T105" s="281" t="s">
        <v>252</v>
      </c>
      <c r="U105" s="281"/>
      <c r="V105" s="281"/>
      <c r="W105" s="281"/>
      <c r="X105" s="281"/>
      <c r="Y105" s="281"/>
      <c r="Z105" s="281"/>
      <c r="AA105" s="281"/>
      <c r="AB105" s="5"/>
      <c r="AC105" s="281" t="s">
        <v>252</v>
      </c>
      <c r="AD105" s="281"/>
      <c r="AE105" s="281"/>
      <c r="AF105" s="281"/>
      <c r="AG105" s="281"/>
      <c r="AH105" s="281"/>
      <c r="AI105" s="281"/>
      <c r="AJ105" s="281"/>
      <c r="AK105" s="6"/>
      <c r="AL105" s="12" t="b">
        <v>0</v>
      </c>
      <c r="AM105" s="12" t="b">
        <v>0</v>
      </c>
      <c r="AN105" s="12" t="b">
        <v>0</v>
      </c>
      <c r="AO105" s="9"/>
      <c r="AP105" s="9"/>
      <c r="AQ105" s="22"/>
      <c r="AR105" s="9"/>
    </row>
    <row r="106" spans="1:44" ht="15" customHeight="1">
      <c r="A106" s="5"/>
      <c r="B106" s="281" t="s">
        <v>76</v>
      </c>
      <c r="C106" s="281"/>
      <c r="D106" s="281"/>
      <c r="E106" s="281"/>
      <c r="F106" s="281"/>
      <c r="G106" s="281"/>
      <c r="H106" s="281"/>
      <c r="I106" s="281"/>
      <c r="J106" s="5"/>
      <c r="K106" s="281" t="s">
        <v>88</v>
      </c>
      <c r="L106" s="281"/>
      <c r="M106" s="281"/>
      <c r="N106" s="281"/>
      <c r="O106" s="281"/>
      <c r="P106" s="281"/>
      <c r="Q106" s="281"/>
      <c r="R106" s="281"/>
      <c r="S106" s="5"/>
      <c r="T106" s="281" t="s">
        <v>87</v>
      </c>
      <c r="U106" s="281"/>
      <c r="V106" s="281"/>
      <c r="W106" s="281"/>
      <c r="X106" s="281"/>
      <c r="Y106" s="281"/>
      <c r="Z106" s="281"/>
      <c r="AA106" s="281"/>
      <c r="AB106" s="5"/>
      <c r="AC106" s="281" t="s">
        <v>87</v>
      </c>
      <c r="AD106" s="281"/>
      <c r="AE106" s="281"/>
      <c r="AF106" s="281"/>
      <c r="AG106" s="281"/>
      <c r="AH106" s="281"/>
      <c r="AI106" s="281"/>
      <c r="AJ106" s="281"/>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281" t="s">
        <v>90</v>
      </c>
      <c r="L107" s="281"/>
      <c r="M107" s="281"/>
      <c r="N107" s="281"/>
      <c r="O107" s="281"/>
      <c r="P107" s="281"/>
      <c r="Q107" s="281"/>
      <c r="R107" s="281"/>
      <c r="S107" s="5"/>
      <c r="T107" s="290" t="s">
        <v>89</v>
      </c>
      <c r="U107" s="290"/>
      <c r="V107" s="290"/>
      <c r="W107" s="290"/>
      <c r="X107" s="290"/>
      <c r="Y107" s="290"/>
      <c r="Z107" s="290"/>
      <c r="AA107" s="290"/>
      <c r="AB107" s="5"/>
      <c r="AC107" s="281" t="s">
        <v>89</v>
      </c>
      <c r="AD107" s="281"/>
      <c r="AE107" s="281"/>
      <c r="AF107" s="281"/>
      <c r="AG107" s="281"/>
      <c r="AH107" s="281"/>
      <c r="AI107" s="281"/>
      <c r="AJ107" s="281"/>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281" t="s">
        <v>92</v>
      </c>
      <c r="L108" s="281"/>
      <c r="M108" s="281"/>
      <c r="N108" s="281"/>
      <c r="O108" s="281"/>
      <c r="P108" s="281"/>
      <c r="Q108" s="281"/>
      <c r="R108" s="281"/>
      <c r="S108" s="5"/>
      <c r="T108" s="281" t="s">
        <v>91</v>
      </c>
      <c r="U108" s="281"/>
      <c r="V108" s="281"/>
      <c r="W108" s="281"/>
      <c r="X108" s="281"/>
      <c r="Y108" s="281"/>
      <c r="Z108" s="281"/>
      <c r="AA108" s="281"/>
      <c r="AB108" s="5"/>
      <c r="AC108" s="281" t="s">
        <v>91</v>
      </c>
      <c r="AD108" s="281"/>
      <c r="AE108" s="281"/>
      <c r="AF108" s="281"/>
      <c r="AG108" s="281"/>
      <c r="AH108" s="281"/>
      <c r="AI108" s="281"/>
      <c r="AJ108" s="281"/>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281" t="s">
        <v>94</v>
      </c>
      <c r="L109" s="281"/>
      <c r="M109" s="281"/>
      <c r="N109" s="281"/>
      <c r="O109" s="281"/>
      <c r="P109" s="281"/>
      <c r="Q109" s="281"/>
      <c r="R109" s="281"/>
      <c r="S109" s="5"/>
      <c r="T109" s="281" t="s">
        <v>93</v>
      </c>
      <c r="U109" s="281"/>
      <c r="V109" s="281"/>
      <c r="W109" s="281"/>
      <c r="X109" s="281"/>
      <c r="Y109" s="281"/>
      <c r="Z109" s="281"/>
      <c r="AA109" s="281"/>
      <c r="AB109" s="5"/>
      <c r="AC109" s="281" t="s">
        <v>93</v>
      </c>
      <c r="AD109" s="281"/>
      <c r="AE109" s="281"/>
      <c r="AF109" s="281"/>
      <c r="AG109" s="281"/>
      <c r="AH109" s="281"/>
      <c r="AI109" s="281"/>
      <c r="AJ109" s="281"/>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281" t="s">
        <v>96</v>
      </c>
      <c r="L110" s="281"/>
      <c r="M110" s="281"/>
      <c r="N110" s="281"/>
      <c r="O110" s="281"/>
      <c r="P110" s="281"/>
      <c r="Q110" s="281"/>
      <c r="R110" s="281"/>
      <c r="S110" s="5"/>
      <c r="T110" s="281" t="s">
        <v>96</v>
      </c>
      <c r="U110" s="281"/>
      <c r="V110" s="281"/>
      <c r="W110" s="281"/>
      <c r="X110" s="281"/>
      <c r="Y110" s="281"/>
      <c r="Z110" s="281"/>
      <c r="AA110" s="281"/>
      <c r="AB110" s="5"/>
      <c r="AC110" s="281" t="s">
        <v>95</v>
      </c>
      <c r="AD110" s="281"/>
      <c r="AE110" s="281"/>
      <c r="AF110" s="281"/>
      <c r="AG110" s="281"/>
      <c r="AH110" s="281"/>
      <c r="AI110" s="281"/>
      <c r="AJ110" s="281"/>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281" t="s">
        <v>98</v>
      </c>
      <c r="L111" s="281"/>
      <c r="M111" s="281"/>
      <c r="N111" s="281"/>
      <c r="O111" s="281"/>
      <c r="P111" s="281"/>
      <c r="Q111" s="281"/>
      <c r="R111" s="281"/>
      <c r="S111" s="5"/>
      <c r="T111" s="281" t="s">
        <v>97</v>
      </c>
      <c r="U111" s="281"/>
      <c r="V111" s="281"/>
      <c r="W111" s="281"/>
      <c r="X111" s="281"/>
      <c r="Y111" s="281"/>
      <c r="Z111" s="281"/>
      <c r="AA111" s="281"/>
      <c r="AB111" s="5"/>
      <c r="AC111" s="281" t="s">
        <v>97</v>
      </c>
      <c r="AD111" s="281"/>
      <c r="AE111" s="281"/>
      <c r="AF111" s="281"/>
      <c r="AG111" s="281"/>
      <c r="AH111" s="281"/>
      <c r="AI111" s="281"/>
      <c r="AJ111" s="281"/>
      <c r="AK111" s="6"/>
      <c r="AL111" s="12" t="b">
        <v>0</v>
      </c>
      <c r="AM111" s="12" t="b">
        <v>0</v>
      </c>
      <c r="AN111" s="12" t="b">
        <v>0</v>
      </c>
      <c r="AO111" s="9"/>
      <c r="AP111" s="9"/>
      <c r="AQ111" s="22"/>
      <c r="AR111" s="9"/>
    </row>
    <row r="112" spans="1:44" ht="15" customHeight="1">
      <c r="A112" s="5"/>
      <c r="B112" s="281" t="s">
        <v>77</v>
      </c>
      <c r="C112" s="281"/>
      <c r="D112" s="281"/>
      <c r="E112" s="281"/>
      <c r="F112" s="281"/>
      <c r="G112" s="281"/>
      <c r="H112" s="281"/>
      <c r="I112" s="281"/>
      <c r="J112" s="5"/>
      <c r="K112" s="5" t="s">
        <v>78</v>
      </c>
      <c r="L112" s="279"/>
      <c r="M112" s="279"/>
      <c r="N112" s="279"/>
      <c r="O112" s="279"/>
      <c r="P112" s="280" t="s">
        <v>82</v>
      </c>
      <c r="Q112" s="280"/>
      <c r="R112" s="5" t="s">
        <v>79</v>
      </c>
      <c r="S112" s="5"/>
      <c r="T112" s="5" t="s">
        <v>78</v>
      </c>
      <c r="U112" s="279"/>
      <c r="V112" s="279"/>
      <c r="W112" s="279"/>
      <c r="X112" s="279"/>
      <c r="Y112" s="280" t="s">
        <v>82</v>
      </c>
      <c r="Z112" s="280"/>
      <c r="AA112" s="5" t="s">
        <v>79</v>
      </c>
      <c r="AB112" s="5"/>
      <c r="AC112" s="5" t="s">
        <v>78</v>
      </c>
      <c r="AD112" s="279"/>
      <c r="AE112" s="279"/>
      <c r="AF112" s="279"/>
      <c r="AG112" s="279"/>
      <c r="AH112" s="280" t="s">
        <v>82</v>
      </c>
      <c r="AI112" s="28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275" t="s">
        <v>80</v>
      </c>
      <c r="C113" s="275"/>
      <c r="D113" s="275"/>
      <c r="E113" s="275"/>
      <c r="F113" s="275"/>
      <c r="G113" s="275"/>
      <c r="H113" s="275"/>
      <c r="I113" s="27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275"/>
      <c r="C114" s="275"/>
      <c r="D114" s="275"/>
      <c r="E114" s="275"/>
      <c r="F114" s="275"/>
      <c r="G114" s="275"/>
      <c r="H114" s="275"/>
      <c r="I114" s="275"/>
      <c r="J114" s="5"/>
      <c r="K114" s="5" t="s">
        <v>78</v>
      </c>
      <c r="L114" s="278"/>
      <c r="M114" s="278"/>
      <c r="N114" s="278"/>
      <c r="O114" s="278"/>
      <c r="P114" s="280" t="s">
        <v>84</v>
      </c>
      <c r="Q114" s="280"/>
      <c r="R114" s="5" t="s">
        <v>79</v>
      </c>
      <c r="S114" s="5"/>
      <c r="T114" s="5" t="s">
        <v>78</v>
      </c>
      <c r="U114" s="278"/>
      <c r="V114" s="278"/>
      <c r="W114" s="278"/>
      <c r="X114" s="278"/>
      <c r="Y114" s="280" t="s">
        <v>84</v>
      </c>
      <c r="Z114" s="280"/>
      <c r="AA114" s="5" t="s">
        <v>79</v>
      </c>
      <c r="AB114" s="5"/>
      <c r="AC114" s="5" t="s">
        <v>78</v>
      </c>
      <c r="AD114" s="278"/>
      <c r="AE114" s="278"/>
      <c r="AF114" s="278"/>
      <c r="AG114" s="278"/>
      <c r="AH114" s="280" t="s">
        <v>84</v>
      </c>
      <c r="AI114" s="28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281" t="s">
        <v>81</v>
      </c>
      <c r="C115" s="281"/>
      <c r="D115" s="281"/>
      <c r="E115" s="281"/>
      <c r="F115" s="281"/>
      <c r="G115" s="281"/>
      <c r="H115" s="281"/>
      <c r="I115" s="281"/>
      <c r="J115" s="281"/>
      <c r="K115" s="5" t="s">
        <v>78</v>
      </c>
      <c r="L115" s="279"/>
      <c r="M115" s="279"/>
      <c r="N115" s="279"/>
      <c r="O115" s="279"/>
      <c r="P115" s="280" t="s">
        <v>85</v>
      </c>
      <c r="Q115" s="280"/>
      <c r="R115" s="5" t="s">
        <v>79</v>
      </c>
      <c r="S115" s="5"/>
      <c r="T115" s="5" t="s">
        <v>78</v>
      </c>
      <c r="U115" s="279"/>
      <c r="V115" s="279"/>
      <c r="W115" s="279"/>
      <c r="X115" s="279"/>
      <c r="Y115" s="280" t="s">
        <v>85</v>
      </c>
      <c r="Z115" s="280"/>
      <c r="AA115" s="5" t="s">
        <v>79</v>
      </c>
      <c r="AB115" s="5"/>
      <c r="AC115" s="5" t="s">
        <v>78</v>
      </c>
      <c r="AD115" s="279"/>
      <c r="AE115" s="279"/>
      <c r="AF115" s="279"/>
      <c r="AG115" s="279"/>
      <c r="AH115" s="280" t="s">
        <v>85</v>
      </c>
      <c r="AI115" s="28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275" t="s">
        <v>257</v>
      </c>
      <c r="C116" s="275"/>
      <c r="D116" s="275"/>
      <c r="E116" s="275"/>
      <c r="F116" s="275"/>
      <c r="G116" s="275"/>
      <c r="H116" s="275"/>
      <c r="I116" s="275"/>
      <c r="J116" s="275"/>
      <c r="K116" s="5" t="s">
        <v>78</v>
      </c>
      <c r="L116" s="279"/>
      <c r="M116" s="279"/>
      <c r="N116" s="279"/>
      <c r="O116" s="279"/>
      <c r="P116" s="279"/>
      <c r="Q116" s="279"/>
      <c r="R116" s="5" t="s">
        <v>79</v>
      </c>
      <c r="S116" s="5"/>
      <c r="T116" s="5" t="s">
        <v>78</v>
      </c>
      <c r="U116" s="279"/>
      <c r="V116" s="279"/>
      <c r="W116" s="279"/>
      <c r="X116" s="279"/>
      <c r="Y116" s="279"/>
      <c r="Z116" s="279"/>
      <c r="AA116" s="5" t="s">
        <v>79</v>
      </c>
      <c r="AB116" s="5"/>
      <c r="AC116" s="5" t="s">
        <v>78</v>
      </c>
      <c r="AD116" s="279"/>
      <c r="AE116" s="279"/>
      <c r="AF116" s="279"/>
      <c r="AG116" s="279"/>
      <c r="AH116" s="279"/>
      <c r="AI116" s="279"/>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275" t="s">
        <v>258</v>
      </c>
      <c r="C117" s="275"/>
      <c r="D117" s="275"/>
      <c r="E117" s="275"/>
      <c r="F117" s="275"/>
      <c r="G117" s="275"/>
      <c r="H117" s="275"/>
      <c r="I117" s="275"/>
      <c r="J117" s="275"/>
      <c r="K117" s="5" t="s">
        <v>78</v>
      </c>
      <c r="L117" s="279"/>
      <c r="M117" s="279"/>
      <c r="N117" s="279"/>
      <c r="O117" s="279"/>
      <c r="P117" s="279"/>
      <c r="Q117" s="279"/>
      <c r="R117" s="5" t="s">
        <v>79</v>
      </c>
      <c r="S117" s="5"/>
      <c r="T117" s="5" t="s">
        <v>78</v>
      </c>
      <c r="U117" s="279"/>
      <c r="V117" s="279"/>
      <c r="W117" s="279"/>
      <c r="X117" s="279"/>
      <c r="Y117" s="279"/>
      <c r="Z117" s="279"/>
      <c r="AA117" s="5" t="s">
        <v>79</v>
      </c>
      <c r="AB117" s="5"/>
      <c r="AC117" s="5" t="s">
        <v>78</v>
      </c>
      <c r="AD117" s="279"/>
      <c r="AE117" s="279"/>
      <c r="AF117" s="279"/>
      <c r="AG117" s="279"/>
      <c r="AH117" s="279"/>
      <c r="AI117" s="279"/>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281" t="s">
        <v>86</v>
      </c>
      <c r="B120" s="281"/>
      <c r="C120" s="281"/>
      <c r="D120" s="281"/>
      <c r="E120" s="281"/>
      <c r="F120" s="281"/>
      <c r="G120" s="281"/>
      <c r="H120" s="281"/>
      <c r="I120" s="281"/>
      <c r="J120" s="281"/>
      <c r="K120" s="281"/>
      <c r="L120" s="281"/>
      <c r="M120" s="281"/>
      <c r="N120" s="281"/>
      <c r="O120" s="5"/>
      <c r="P120" s="278"/>
      <c r="Q120" s="278"/>
      <c r="R120" s="278"/>
      <c r="S120" s="278"/>
      <c r="T120" s="278"/>
      <c r="U120" s="278"/>
      <c r="V120" s="278"/>
      <c r="W120" s="278"/>
      <c r="X120" s="278"/>
      <c r="Y120" s="278"/>
      <c r="Z120" s="278"/>
      <c r="AA120" s="278"/>
      <c r="AB120" s="278"/>
      <c r="AC120" s="278"/>
      <c r="AD120" s="278"/>
      <c r="AE120" s="280" t="s">
        <v>84</v>
      </c>
      <c r="AF120" s="28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280" t="s">
        <v>100</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80"/>
      <c r="AE123" s="280"/>
      <c r="AF123" s="280"/>
      <c r="AG123" s="280"/>
      <c r="AH123" s="280"/>
      <c r="AI123" s="280"/>
      <c r="AJ123" s="28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280" t="s">
        <v>101</v>
      </c>
      <c r="B126" s="280"/>
      <c r="C126" s="280"/>
      <c r="D126" s="280"/>
      <c r="E126" s="280"/>
      <c r="F126" s="280"/>
      <c r="G126" s="280"/>
      <c r="H126" s="280"/>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24"/>
      <c r="AL126" s="25"/>
      <c r="AM126" s="25"/>
      <c r="AN126" s="25"/>
      <c r="AO126" s="25"/>
      <c r="AP126" s="25"/>
    </row>
    <row r="127" spans="1:44" ht="15" customHeight="1">
      <c r="A127" s="5"/>
      <c r="B127" s="281" t="s">
        <v>102</v>
      </c>
      <c r="C127" s="281"/>
      <c r="D127" s="281"/>
      <c r="E127" s="281"/>
      <c r="F127" s="281"/>
      <c r="G127" s="281"/>
      <c r="H127" s="5"/>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5"/>
      <c r="AK127" s="114"/>
      <c r="AL127" s="25"/>
      <c r="AM127" s="25"/>
      <c r="AN127" s="25"/>
      <c r="AO127" s="25"/>
      <c r="AP127" s="25"/>
    </row>
    <row r="128" spans="1:44" ht="15" customHeight="1">
      <c r="A128" s="5"/>
      <c r="B128" s="281" t="s">
        <v>103</v>
      </c>
      <c r="C128" s="281"/>
      <c r="D128" s="281"/>
      <c r="E128" s="281"/>
      <c r="F128" s="281"/>
      <c r="G128" s="281"/>
      <c r="H128" s="281"/>
      <c r="I128" s="281"/>
      <c r="J128" s="281"/>
      <c r="K128" s="281"/>
      <c r="L128" s="5"/>
      <c r="M128" s="281" t="s">
        <v>108</v>
      </c>
      <c r="N128" s="281"/>
      <c r="O128" s="281"/>
      <c r="P128" s="281"/>
      <c r="Q128" s="5" t="s">
        <v>83</v>
      </c>
      <c r="R128" s="5"/>
      <c r="S128" s="280" t="s">
        <v>104</v>
      </c>
      <c r="T128" s="280"/>
      <c r="U128" s="5"/>
      <c r="V128" s="280" t="s">
        <v>105</v>
      </c>
      <c r="W128" s="280"/>
      <c r="X128" s="5"/>
      <c r="Y128" s="280" t="s">
        <v>106</v>
      </c>
      <c r="Z128" s="280"/>
      <c r="AA128" s="5" t="s">
        <v>99</v>
      </c>
      <c r="AB128" s="5"/>
      <c r="AC128" s="5"/>
      <c r="AD128" s="5"/>
      <c r="AE128" s="5"/>
      <c r="AF128" s="5"/>
      <c r="AG128" s="5"/>
      <c r="AH128" s="5"/>
      <c r="AI128" s="5"/>
      <c r="AJ128" s="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5"/>
      <c r="B129" s="5"/>
      <c r="C129" s="5"/>
      <c r="D129" s="5"/>
      <c r="E129" s="5"/>
      <c r="F129" s="5"/>
      <c r="G129" s="5"/>
      <c r="H129" s="5"/>
      <c r="I129" s="5"/>
      <c r="J129" s="5"/>
      <c r="K129" s="5"/>
      <c r="L129" s="5"/>
      <c r="M129" s="281" t="s">
        <v>109</v>
      </c>
      <c r="N129" s="281"/>
      <c r="O129" s="281"/>
      <c r="P129" s="281"/>
      <c r="Q129" s="5" t="s">
        <v>83</v>
      </c>
      <c r="R129" s="5"/>
      <c r="S129" s="5"/>
      <c r="T129" s="5"/>
      <c r="U129" s="5"/>
      <c r="V129" s="280" t="s">
        <v>105</v>
      </c>
      <c r="W129" s="280"/>
      <c r="X129" s="5"/>
      <c r="Y129" s="280" t="s">
        <v>106</v>
      </c>
      <c r="Z129" s="280"/>
      <c r="AA129" s="5" t="s">
        <v>99</v>
      </c>
      <c r="AB129" s="5"/>
      <c r="AC129" s="5"/>
      <c r="AD129" s="5"/>
      <c r="AE129" s="5"/>
      <c r="AF129" s="5"/>
      <c r="AG129" s="5"/>
      <c r="AH129" s="5"/>
      <c r="AI129" s="5"/>
      <c r="AJ129" s="5"/>
      <c r="AK129" s="24"/>
      <c r="AL129" s="26"/>
      <c r="AM129" s="26" t="b">
        <v>0</v>
      </c>
      <c r="AN129" s="26" t="b">
        <v>0</v>
      </c>
      <c r="AO129" s="26"/>
      <c r="AP129" s="26"/>
      <c r="AQ129" s="22">
        <f>COUNTIF(AM129:AN129, TRUE)</f>
        <v>0</v>
      </c>
    </row>
    <row r="130" spans="1:44" ht="15" customHeight="1">
      <c r="A130" s="5"/>
      <c r="B130" s="281" t="s">
        <v>107</v>
      </c>
      <c r="C130" s="281"/>
      <c r="D130" s="281"/>
      <c r="E130" s="281"/>
      <c r="F130" s="281"/>
      <c r="G130" s="281"/>
      <c r="H130" s="281"/>
      <c r="I130" s="281"/>
      <c r="J130" s="5"/>
      <c r="K130" s="281" t="s">
        <v>110</v>
      </c>
      <c r="L130" s="281"/>
      <c r="M130" s="281"/>
      <c r="N130" s="281"/>
      <c r="O130" s="281"/>
      <c r="P130" s="281"/>
      <c r="Q130" s="5"/>
      <c r="R130" s="5"/>
      <c r="S130" s="281" t="s">
        <v>111</v>
      </c>
      <c r="T130" s="281"/>
      <c r="U130" s="281"/>
      <c r="V130" s="281"/>
      <c r="W130" s="281"/>
      <c r="X130" s="5"/>
      <c r="Y130" s="5"/>
      <c r="Z130" s="281" t="s">
        <v>112</v>
      </c>
      <c r="AA130" s="281"/>
      <c r="AB130" s="281"/>
      <c r="AC130" s="281"/>
      <c r="AD130" s="281"/>
      <c r="AE130" s="281"/>
      <c r="AF130" s="281"/>
      <c r="AG130" s="281"/>
      <c r="AH130" s="281"/>
      <c r="AI130" s="281"/>
      <c r="AJ130" s="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5"/>
      <c r="B131" s="5"/>
      <c r="C131" s="5"/>
      <c r="D131" s="5"/>
      <c r="E131" s="5"/>
      <c r="F131" s="5"/>
      <c r="G131" s="5"/>
      <c r="H131" s="5"/>
      <c r="I131" s="5"/>
      <c r="J131" s="5"/>
      <c r="K131" s="281" t="s">
        <v>113</v>
      </c>
      <c r="L131" s="281"/>
      <c r="M131" s="281"/>
      <c r="N131" s="281"/>
      <c r="O131" s="281"/>
      <c r="P131" s="281"/>
      <c r="Q131" s="281"/>
      <c r="R131" s="281"/>
      <c r="S131" s="5"/>
      <c r="T131" s="5"/>
      <c r="U131" s="281" t="s">
        <v>114</v>
      </c>
      <c r="V131" s="281"/>
      <c r="W131" s="281"/>
      <c r="X131" s="281"/>
      <c r="Y131" s="5"/>
      <c r="Z131" s="5"/>
      <c r="AA131" s="5"/>
      <c r="AB131" s="5"/>
      <c r="AC131" s="5"/>
      <c r="AD131" s="5"/>
      <c r="AE131" s="5"/>
      <c r="AF131" s="5"/>
      <c r="AG131" s="5"/>
      <c r="AH131" s="5"/>
      <c r="AI131" s="5"/>
      <c r="AJ131" s="5"/>
      <c r="AK131" s="24"/>
      <c r="AL131" s="26" t="b">
        <v>0</v>
      </c>
      <c r="AM131" s="26" t="b">
        <v>0</v>
      </c>
      <c r="AN131" s="26"/>
      <c r="AO131" s="26"/>
      <c r="AP131" s="26"/>
      <c r="AQ131" s="23"/>
      <c r="AR131" s="11"/>
    </row>
    <row r="132" spans="1:44" ht="15" customHeight="1">
      <c r="A132" s="5"/>
      <c r="B132" s="281" t="s">
        <v>115</v>
      </c>
      <c r="C132" s="281"/>
      <c r="D132" s="281"/>
      <c r="E132" s="281"/>
      <c r="F132" s="281"/>
      <c r="G132" s="281"/>
      <c r="H132" s="281"/>
      <c r="I132" s="281"/>
      <c r="J132" s="5"/>
      <c r="K132" s="281" t="s">
        <v>116</v>
      </c>
      <c r="L132" s="281"/>
      <c r="M132" s="281"/>
      <c r="N132" s="281"/>
      <c r="O132" s="281"/>
      <c r="P132" s="5"/>
      <c r="Q132" s="281" t="s">
        <v>117</v>
      </c>
      <c r="R132" s="281"/>
      <c r="S132" s="281"/>
      <c r="T132" s="281"/>
      <c r="U132" s="281"/>
      <c r="V132" s="281"/>
      <c r="W132" s="5"/>
      <c r="X132" s="281" t="s">
        <v>118</v>
      </c>
      <c r="Y132" s="281"/>
      <c r="Z132" s="281"/>
      <c r="AA132" s="281"/>
      <c r="AB132" s="281"/>
      <c r="AC132" s="281"/>
      <c r="AD132" s="5"/>
      <c r="AE132" s="5"/>
      <c r="AF132" s="5"/>
      <c r="AG132" s="5"/>
      <c r="AH132" s="5"/>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5"/>
      <c r="B133" s="281" t="s">
        <v>119</v>
      </c>
      <c r="C133" s="281"/>
      <c r="D133" s="281"/>
      <c r="E133" s="281"/>
      <c r="F133" s="281"/>
      <c r="G133" s="281"/>
      <c r="H133" s="281"/>
      <c r="I133" s="281"/>
      <c r="J133" s="5"/>
      <c r="K133" s="281" t="s">
        <v>120</v>
      </c>
      <c r="L133" s="281"/>
      <c r="M133" s="281"/>
      <c r="N133" s="281"/>
      <c r="O133" s="281"/>
      <c r="P133" s="5"/>
      <c r="Q133" s="281" t="s">
        <v>121</v>
      </c>
      <c r="R133" s="281"/>
      <c r="S133" s="281"/>
      <c r="T133" s="281"/>
      <c r="U133" s="281"/>
      <c r="V133" s="281"/>
      <c r="W133" s="5"/>
      <c r="X133" s="281" t="s">
        <v>122</v>
      </c>
      <c r="Y133" s="281"/>
      <c r="Z133" s="281"/>
      <c r="AA133" s="281"/>
      <c r="AB133" s="281"/>
      <c r="AC133" s="281"/>
      <c r="AD133" s="5"/>
      <c r="AE133" s="5"/>
      <c r="AF133" s="5"/>
      <c r="AG133" s="5"/>
      <c r="AH133" s="5"/>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5"/>
      <c r="B134" s="281" t="s">
        <v>253</v>
      </c>
      <c r="C134" s="281"/>
      <c r="D134" s="281"/>
      <c r="E134" s="281"/>
      <c r="F134" s="281"/>
      <c r="G134" s="281"/>
      <c r="H134" s="281"/>
      <c r="I134" s="281"/>
      <c r="J134" s="5"/>
      <c r="K134" s="281" t="s">
        <v>123</v>
      </c>
      <c r="L134" s="281"/>
      <c r="M134" s="281"/>
      <c r="N134" s="281"/>
      <c r="O134" s="281"/>
      <c r="P134" s="5"/>
      <c r="Q134" s="281" t="s">
        <v>124</v>
      </c>
      <c r="R134" s="281"/>
      <c r="S134" s="281"/>
      <c r="T134" s="281"/>
      <c r="U134" s="281"/>
      <c r="V134" s="281"/>
      <c r="W134" s="5"/>
      <c r="X134" s="281" t="s">
        <v>125</v>
      </c>
      <c r="Y134" s="281"/>
      <c r="Z134" s="281"/>
      <c r="AA134" s="281"/>
      <c r="AB134" s="281"/>
      <c r="AC134" s="5"/>
      <c r="AD134" s="5"/>
      <c r="AE134" s="280"/>
      <c r="AF134" s="280"/>
      <c r="AG134" s="280"/>
      <c r="AH134" s="280"/>
      <c r="AI134" s="280"/>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5"/>
      <c r="B135" s="281" t="s">
        <v>126</v>
      </c>
      <c r="C135" s="281"/>
      <c r="D135" s="281"/>
      <c r="E135" s="281"/>
      <c r="F135" s="281"/>
      <c r="G135" s="281"/>
      <c r="H135" s="5"/>
      <c r="I135" s="5"/>
      <c r="J135" s="5"/>
      <c r="K135" s="281" t="s">
        <v>127</v>
      </c>
      <c r="L135" s="281"/>
      <c r="M135" s="281"/>
      <c r="N135" s="281"/>
      <c r="O135" s="281"/>
      <c r="P135" s="5"/>
      <c r="Q135" s="281" t="s">
        <v>128</v>
      </c>
      <c r="R135" s="281"/>
      <c r="S135" s="281"/>
      <c r="T135" s="281"/>
      <c r="U135" s="281"/>
      <c r="V135" s="5"/>
      <c r="W135" s="5"/>
      <c r="X135" s="281" t="s">
        <v>129</v>
      </c>
      <c r="Y135" s="281"/>
      <c r="Z135" s="281"/>
      <c r="AA135" s="281"/>
      <c r="AB135" s="281"/>
      <c r="AC135" s="5"/>
      <c r="AD135" s="5"/>
      <c r="AE135" s="281" t="s">
        <v>130</v>
      </c>
      <c r="AF135" s="281"/>
      <c r="AG135" s="281"/>
      <c r="AH135" s="281"/>
      <c r="AI135" s="281"/>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5"/>
      <c r="B136" s="281" t="s">
        <v>131</v>
      </c>
      <c r="C136" s="281"/>
      <c r="D136" s="281"/>
      <c r="E136" s="281"/>
      <c r="F136" s="281"/>
      <c r="G136" s="281"/>
      <c r="H136" s="281"/>
      <c r="I136" s="5"/>
      <c r="J136" s="5" t="s">
        <v>132</v>
      </c>
      <c r="K136" s="279"/>
      <c r="L136" s="279"/>
      <c r="M136" s="279"/>
      <c r="N136" s="5" t="s">
        <v>134</v>
      </c>
      <c r="O136" s="5" t="s">
        <v>133</v>
      </c>
      <c r="P136" s="5" t="s">
        <v>132</v>
      </c>
      <c r="Q136" s="279"/>
      <c r="R136" s="279"/>
      <c r="S136" s="279"/>
      <c r="T136" s="5" t="s">
        <v>134</v>
      </c>
      <c r="U136" s="5" t="s">
        <v>133</v>
      </c>
      <c r="V136" s="5"/>
      <c r="W136" s="5" t="s">
        <v>132</v>
      </c>
      <c r="X136" s="279"/>
      <c r="Y136" s="279"/>
      <c r="Z136" s="279"/>
      <c r="AA136" s="5" t="s">
        <v>134</v>
      </c>
      <c r="AB136" s="5" t="s">
        <v>133</v>
      </c>
      <c r="AC136" s="5"/>
      <c r="AD136" s="5" t="s">
        <v>132</v>
      </c>
      <c r="AE136" s="279"/>
      <c r="AF136" s="279"/>
      <c r="AG136" s="279"/>
      <c r="AH136" s="5" t="s">
        <v>134</v>
      </c>
      <c r="AI136" s="5" t="s">
        <v>133</v>
      </c>
      <c r="AJ136" s="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5"/>
      <c r="B137" s="275" t="s">
        <v>135</v>
      </c>
      <c r="C137" s="275"/>
      <c r="D137" s="275"/>
      <c r="E137" s="275"/>
      <c r="F137" s="275"/>
      <c r="G137" s="275"/>
      <c r="H137" s="275"/>
      <c r="I137" s="275"/>
      <c r="J137" s="5" t="s">
        <v>132</v>
      </c>
      <c r="K137" s="291"/>
      <c r="L137" s="291"/>
      <c r="M137" s="291"/>
      <c r="N137" s="5" t="s">
        <v>136</v>
      </c>
      <c r="O137" s="5" t="s">
        <v>133</v>
      </c>
      <c r="P137" s="5" t="s">
        <v>132</v>
      </c>
      <c r="Q137" s="291"/>
      <c r="R137" s="291"/>
      <c r="S137" s="291"/>
      <c r="T137" s="5" t="s">
        <v>136</v>
      </c>
      <c r="U137" s="5" t="s">
        <v>133</v>
      </c>
      <c r="V137" s="5"/>
      <c r="W137" s="5" t="s">
        <v>78</v>
      </c>
      <c r="X137" s="291"/>
      <c r="Y137" s="291"/>
      <c r="Z137" s="291"/>
      <c r="AA137" s="5" t="s">
        <v>136</v>
      </c>
      <c r="AB137" s="5" t="s">
        <v>133</v>
      </c>
      <c r="AC137" s="5"/>
      <c r="AD137" s="5" t="s">
        <v>132</v>
      </c>
      <c r="AE137" s="291"/>
      <c r="AF137" s="291"/>
      <c r="AG137" s="291"/>
      <c r="AH137" s="5" t="s">
        <v>136</v>
      </c>
      <c r="AI137" s="5" t="s">
        <v>133</v>
      </c>
      <c r="AJ137" s="5"/>
      <c r="AK137" s="24" t="str">
        <f>IF(AND($I127&lt;&gt;"",COUNTA(K137,Q137,X137,AE137)=0),"未入力","")</f>
        <v/>
      </c>
      <c r="AL137" s="25"/>
      <c r="AM137" s="25"/>
      <c r="AN137" s="25"/>
      <c r="AO137" s="25"/>
      <c r="AP137" s="25"/>
      <c r="AR137" s="111" t="str">
        <f>IF(AND($I127&lt;&gt;"",COUNTA(K137,Q137,X137,AE137)=0),"未入力です。","")</f>
        <v/>
      </c>
    </row>
    <row r="138" spans="1:44" ht="15" customHeight="1">
      <c r="A138" s="5"/>
      <c r="B138" s="275"/>
      <c r="C138" s="275"/>
      <c r="D138" s="275"/>
      <c r="E138" s="275"/>
      <c r="F138" s="275"/>
      <c r="G138" s="275"/>
      <c r="H138" s="275"/>
      <c r="I138" s="275"/>
      <c r="AJ138" s="5"/>
      <c r="AK138" s="24"/>
      <c r="AL138" s="25"/>
      <c r="AM138" s="25"/>
      <c r="AN138" s="25"/>
      <c r="AO138" s="25"/>
      <c r="AP138" s="25"/>
    </row>
    <row r="139" spans="1:44" ht="15" customHeight="1">
      <c r="A139" s="5"/>
      <c r="B139" s="109"/>
      <c r="C139" s="109"/>
      <c r="D139" s="109"/>
      <c r="E139" s="109"/>
      <c r="F139" s="109"/>
      <c r="G139" s="109"/>
      <c r="H139" s="109"/>
      <c r="I139" s="109"/>
      <c r="AJ139" s="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15"/>
    </row>
    <row r="142" spans="1:44" ht="15" customHeight="1">
      <c r="A142" s="280" t="s">
        <v>137</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80"/>
      <c r="AE142" s="280"/>
      <c r="AF142" s="280"/>
      <c r="AG142" s="280"/>
      <c r="AH142" s="280"/>
      <c r="AI142" s="280"/>
      <c r="AJ142" s="28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280" t="s">
        <v>138</v>
      </c>
      <c r="B145" s="280"/>
      <c r="C145" s="280"/>
      <c r="D145" s="280"/>
      <c r="E145" s="280"/>
      <c r="F145" s="280"/>
      <c r="G145" s="5"/>
      <c r="H145" s="281" t="s">
        <v>61</v>
      </c>
      <c r="I145" s="281"/>
      <c r="J145" s="281"/>
      <c r="K145" s="281"/>
      <c r="L145" s="281"/>
      <c r="M145" s="281"/>
      <c r="N145" s="281"/>
      <c r="O145" s="281"/>
      <c r="P145" s="5"/>
      <c r="Q145" s="5" t="s">
        <v>64</v>
      </c>
      <c r="R145" s="289"/>
      <c r="S145" s="289"/>
      <c r="T145" s="289"/>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281" t="s">
        <v>62</v>
      </c>
      <c r="I146" s="281"/>
      <c r="J146" s="281"/>
      <c r="K146" s="281"/>
      <c r="L146" s="281"/>
      <c r="M146" s="281"/>
      <c r="N146" s="281"/>
      <c r="O146" s="281"/>
      <c r="P146" s="5"/>
      <c r="Q146" s="5" t="s">
        <v>64</v>
      </c>
      <c r="R146" s="292"/>
      <c r="S146" s="292"/>
      <c r="T146" s="292"/>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281" t="s">
        <v>63</v>
      </c>
      <c r="I147" s="281"/>
      <c r="J147" s="281"/>
      <c r="K147" s="281"/>
      <c r="L147" s="281"/>
      <c r="M147" s="281"/>
      <c r="N147" s="281"/>
      <c r="O147" s="281"/>
      <c r="P147" s="5"/>
      <c r="Q147" s="5" t="s">
        <v>64</v>
      </c>
      <c r="R147" s="292"/>
      <c r="S147" s="292"/>
      <c r="T147" s="292"/>
      <c r="U147" s="5" t="s">
        <v>65</v>
      </c>
      <c r="V147" s="5"/>
      <c r="W147" s="5"/>
      <c r="X147" s="5"/>
      <c r="Y147" s="5"/>
      <c r="Z147" s="5"/>
      <c r="AA147" s="5"/>
      <c r="AB147" s="5"/>
      <c r="AC147" s="5"/>
      <c r="AD147" s="5"/>
      <c r="AE147" s="5"/>
      <c r="AF147" s="5"/>
      <c r="AG147" s="5"/>
      <c r="AH147" s="5"/>
      <c r="AI147" s="5"/>
      <c r="AJ147" s="5"/>
      <c r="AK147" s="5"/>
    </row>
    <row r="148" spans="1:44" ht="15" customHeight="1">
      <c r="A148" s="281" t="s">
        <v>139</v>
      </c>
      <c r="B148" s="281"/>
      <c r="C148" s="281"/>
      <c r="D148" s="281"/>
      <c r="E148" s="281"/>
      <c r="F148" s="281"/>
      <c r="G148" s="5"/>
      <c r="H148" s="5"/>
      <c r="I148" s="281" t="s">
        <v>140</v>
      </c>
      <c r="J148" s="281"/>
      <c r="K148" s="281"/>
      <c r="L148" s="281"/>
      <c r="M148" s="281"/>
      <c r="N148" s="281"/>
      <c r="O148" s="281"/>
      <c r="P148" s="281"/>
      <c r="Q148" s="281"/>
      <c r="R148" s="281"/>
      <c r="S148" s="5"/>
      <c r="T148" s="5"/>
      <c r="U148" s="281" t="s">
        <v>141</v>
      </c>
      <c r="V148" s="281"/>
      <c r="W148" s="281"/>
      <c r="X148" s="281"/>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281" t="s">
        <v>254</v>
      </c>
      <c r="B149" s="281"/>
      <c r="C149" s="281"/>
      <c r="D149" s="281"/>
      <c r="E149" s="281"/>
      <c r="F149" s="281"/>
      <c r="G149" s="5"/>
      <c r="H149" s="5"/>
      <c r="I149" s="281" t="s">
        <v>142</v>
      </c>
      <c r="J149" s="281"/>
      <c r="K149" s="281"/>
      <c r="L149" s="281"/>
      <c r="M149" s="5"/>
      <c r="N149" s="5"/>
      <c r="O149" s="5"/>
      <c r="P149" s="5"/>
      <c r="Q149" s="5"/>
      <c r="R149" s="5"/>
      <c r="S149" s="5"/>
      <c r="T149" s="5"/>
      <c r="U149" s="281" t="s">
        <v>141</v>
      </c>
      <c r="V149" s="281"/>
      <c r="W149" s="281"/>
      <c r="X149" s="281"/>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281" t="s">
        <v>143</v>
      </c>
      <c r="B150" s="281"/>
      <c r="C150" s="281"/>
      <c r="D150" s="281"/>
      <c r="E150" s="281"/>
      <c r="F150" s="281"/>
      <c r="G150" s="281"/>
      <c r="H150" s="281"/>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5"/>
      <c r="AK150" s="5" t="str">
        <f>IF(AND($AN$88=TRUE,I150=""),"未入力","")</f>
        <v/>
      </c>
      <c r="AR150" s="111" t="str">
        <f>IF(AND($AN$88=TRUE,I150=""),"【４．工事種別】で改築の場合は回答は必須です。","")</f>
        <v/>
      </c>
    </row>
    <row r="151" spans="1:44" ht="15" customHeight="1">
      <c r="A151" s="281" t="s">
        <v>144</v>
      </c>
      <c r="B151" s="281"/>
      <c r="C151" s="281"/>
      <c r="D151" s="281"/>
      <c r="E151" s="281"/>
      <c r="F151" s="281"/>
      <c r="G151" s="281"/>
      <c r="H151" s="281"/>
      <c r="I151" s="281"/>
      <c r="J151" s="281"/>
      <c r="K151" s="279"/>
      <c r="L151" s="279"/>
      <c r="M151" s="279"/>
      <c r="N151" s="279"/>
      <c r="O151" s="279"/>
      <c r="P151" s="279"/>
      <c r="Q151" s="279"/>
      <c r="R151" s="279"/>
      <c r="S151" s="279"/>
      <c r="T151" s="279"/>
      <c r="U151" s="279"/>
      <c r="V151" s="279"/>
      <c r="W151" s="279"/>
      <c r="X151" s="280" t="s">
        <v>134</v>
      </c>
      <c r="Y151" s="28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281" t="s">
        <v>145</v>
      </c>
      <c r="B152" s="281"/>
      <c r="C152" s="281"/>
      <c r="D152" s="281"/>
      <c r="E152" s="281"/>
      <c r="F152" s="281"/>
      <c r="G152" s="281"/>
      <c r="H152" s="281"/>
      <c r="I152" s="281"/>
      <c r="J152" s="5"/>
      <c r="K152" s="5"/>
      <c r="L152" s="5"/>
      <c r="M152" s="281" t="s">
        <v>149</v>
      </c>
      <c r="N152" s="281"/>
      <c r="O152" s="281"/>
      <c r="P152" s="281"/>
      <c r="Q152" s="5"/>
      <c r="R152" s="281" t="s">
        <v>150</v>
      </c>
      <c r="S152" s="281"/>
      <c r="T152" s="281"/>
      <c r="U152" s="281"/>
      <c r="V152" s="5"/>
      <c r="W152" s="281" t="s">
        <v>129</v>
      </c>
      <c r="X152" s="281"/>
      <c r="Y152" s="281"/>
      <c r="Z152" s="281"/>
      <c r="AA152" s="281"/>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281" t="s">
        <v>146</v>
      </c>
      <c r="B153" s="281"/>
      <c r="C153" s="281"/>
      <c r="D153" s="281"/>
      <c r="E153" s="281"/>
      <c r="F153" s="281"/>
      <c r="G153" s="281"/>
      <c r="H153" s="281"/>
      <c r="I153" s="281"/>
      <c r="J153" s="281"/>
      <c r="K153" s="281"/>
      <c r="L153" s="291"/>
      <c r="M153" s="291"/>
      <c r="N153" s="291"/>
      <c r="O153" s="291"/>
      <c r="P153" s="291"/>
      <c r="Q153" s="291"/>
      <c r="R153" s="291"/>
      <c r="S153" s="291"/>
      <c r="T153" s="291"/>
      <c r="U153" s="291"/>
      <c r="V153" s="291"/>
      <c r="W153" s="291"/>
      <c r="X153" s="280" t="s">
        <v>136</v>
      </c>
      <c r="Y153" s="28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281" t="s">
        <v>147</v>
      </c>
      <c r="B154" s="281"/>
      <c r="C154" s="281"/>
      <c r="D154" s="281"/>
      <c r="E154" s="281"/>
      <c r="F154" s="281"/>
      <c r="G154" s="281"/>
      <c r="H154" s="281"/>
      <c r="I154" s="281"/>
      <c r="J154" s="281"/>
      <c r="K154" s="281"/>
      <c r="L154" s="279"/>
      <c r="M154" s="279"/>
      <c r="N154" s="279"/>
      <c r="O154" s="279"/>
      <c r="P154" s="279"/>
      <c r="Q154" s="279"/>
      <c r="R154" s="279"/>
      <c r="S154" s="279"/>
      <c r="T154" s="279"/>
      <c r="U154" s="279"/>
      <c r="V154" s="279"/>
      <c r="W154" s="279"/>
      <c r="X154" s="280" t="s">
        <v>148</v>
      </c>
      <c r="Y154" s="28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41" t="s">
        <v>250</v>
      </c>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c r="AK157" s="14"/>
    </row>
    <row r="158" spans="1:44" ht="15" customHeight="1">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14"/>
    </row>
    <row r="159" spans="1:44" ht="15" customHeight="1">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14"/>
    </row>
    <row r="160" spans="1:44" ht="15" customHeight="1">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14"/>
    </row>
    <row r="161" spans="1:37" ht="15" customHeight="1">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241"/>
      <c r="AF161" s="241"/>
      <c r="AG161" s="241"/>
      <c r="AH161" s="241"/>
      <c r="AI161" s="241"/>
      <c r="AJ161" s="241"/>
      <c r="AK161" s="14"/>
    </row>
    <row r="162" spans="1:37" ht="15" customHeight="1">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1"/>
      <c r="AE162" s="241"/>
      <c r="AF162" s="241"/>
      <c r="AG162" s="241"/>
      <c r="AH162" s="241"/>
      <c r="AI162" s="241"/>
      <c r="AJ162" s="241"/>
      <c r="AK162" s="14"/>
    </row>
    <row r="163" spans="1:37" ht="15" customHeight="1">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14"/>
    </row>
    <row r="164" spans="1:37" ht="15" customHeight="1">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14"/>
    </row>
    <row r="165" spans="1:37" ht="15" customHeight="1">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14"/>
    </row>
    <row r="166" spans="1:37" ht="15" customHeight="1">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14"/>
    </row>
    <row r="167" spans="1:37" ht="15" customHeight="1">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14"/>
    </row>
    <row r="168" spans="1:37" ht="15" customHeight="1">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14"/>
    </row>
    <row r="169" spans="1:37" ht="15" customHeight="1">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14"/>
    </row>
    <row r="170" spans="1:37" ht="15" customHeight="1">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14"/>
    </row>
    <row r="171" spans="1:37" ht="15" customHeight="1">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41"/>
      <c r="AK171" s="14"/>
    </row>
    <row r="172" spans="1:37" ht="15" customHeight="1">
      <c r="A172" s="241"/>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41"/>
      <c r="AK172" s="14"/>
    </row>
    <row r="173" spans="1:37" ht="23.25" customHeight="1">
      <c r="A173" s="241"/>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c r="Y173" s="241"/>
      <c r="Z173" s="241"/>
      <c r="AA173" s="241"/>
      <c r="AB173" s="241"/>
      <c r="AC173" s="241"/>
      <c r="AD173" s="241"/>
      <c r="AE173" s="241"/>
      <c r="AF173" s="241"/>
      <c r="AG173" s="241"/>
      <c r="AH173" s="241"/>
      <c r="AI173" s="241"/>
      <c r="AJ173" s="241"/>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276" t="s">
        <v>156</v>
      </c>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c r="AE175" s="277" t="s">
        <v>155</v>
      </c>
      <c r="AF175" s="277"/>
      <c r="AG175" s="277"/>
      <c r="AH175" s="277"/>
      <c r="AI175" s="277"/>
      <c r="AJ175" s="5"/>
      <c r="AK175" s="5"/>
    </row>
    <row r="176" spans="1:37" ht="15" customHeight="1">
      <c r="A176" s="13"/>
      <c r="B176" s="274" t="s">
        <v>157</v>
      </c>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243" t="s">
        <v>158</v>
      </c>
      <c r="AF176" s="243"/>
      <c r="AG176" s="243"/>
      <c r="AH176" s="243"/>
      <c r="AI176" s="243"/>
      <c r="AJ176" s="5"/>
      <c r="AK176" s="5"/>
    </row>
    <row r="177" spans="1:37" ht="15" customHeight="1">
      <c r="B177" s="274" t="s">
        <v>151</v>
      </c>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74"/>
      <c r="AE177" s="243" t="s">
        <v>159</v>
      </c>
      <c r="AF177" s="243"/>
      <c r="AG177" s="243"/>
      <c r="AH177" s="243"/>
      <c r="AI177" s="243"/>
      <c r="AJ177" s="5"/>
      <c r="AK177" s="5"/>
    </row>
    <row r="178" spans="1:37" ht="15" customHeight="1">
      <c r="B178" s="274" t="s">
        <v>152</v>
      </c>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243" t="s">
        <v>160</v>
      </c>
      <c r="AF178" s="243"/>
      <c r="AG178" s="243"/>
      <c r="AH178" s="243"/>
      <c r="AI178" s="243"/>
      <c r="AJ178" s="5"/>
      <c r="AK178" s="5"/>
    </row>
    <row r="179" spans="1:37" ht="15" customHeight="1">
      <c r="B179" s="274" t="s">
        <v>153</v>
      </c>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74"/>
      <c r="AE179" s="243" t="s">
        <v>161</v>
      </c>
      <c r="AF179" s="243"/>
      <c r="AG179" s="243"/>
      <c r="AH179" s="243"/>
      <c r="AI179" s="243"/>
      <c r="AJ179" s="5"/>
      <c r="AK179" s="5"/>
    </row>
    <row r="180" spans="1:37" ht="15" customHeight="1">
      <c r="B180" s="274" t="s">
        <v>154</v>
      </c>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74"/>
      <c r="AE180" s="243" t="s">
        <v>162</v>
      </c>
      <c r="AF180" s="243"/>
      <c r="AG180" s="243"/>
      <c r="AH180" s="243"/>
      <c r="AI180" s="243"/>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275" t="s">
        <v>251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109"/>
    </row>
    <row r="183" spans="1:37" ht="15" customHeight="1">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109"/>
    </row>
    <row r="184" spans="1:37" ht="15" customHeight="1">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109"/>
    </row>
    <row r="185" spans="1:37" ht="15" customHeight="1">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109"/>
    </row>
    <row r="186" spans="1:37" ht="6.75" customHeight="1">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c r="AG186" s="275"/>
      <c r="AH186" s="275"/>
      <c r="AI186" s="275"/>
      <c r="AJ186" s="275"/>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276" t="s">
        <v>156</v>
      </c>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277" t="s">
        <v>155</v>
      </c>
      <c r="AF188" s="277"/>
      <c r="AG188" s="277"/>
      <c r="AH188" s="277"/>
      <c r="AI188" s="277"/>
      <c r="AJ188" s="5"/>
      <c r="AK188" s="5"/>
    </row>
    <row r="189" spans="1:37" ht="15" customHeight="1">
      <c r="A189" s="5"/>
      <c r="B189" s="266" t="s">
        <v>163</v>
      </c>
      <c r="C189" s="266"/>
      <c r="D189" s="266"/>
      <c r="E189" s="266"/>
      <c r="F189" s="266"/>
      <c r="G189" s="266"/>
      <c r="H189" s="266"/>
      <c r="I189" s="266"/>
      <c r="J189" s="266"/>
      <c r="K189" s="266" t="s">
        <v>167</v>
      </c>
      <c r="L189" s="266"/>
      <c r="M189" s="266"/>
      <c r="N189" s="266"/>
      <c r="O189" s="266"/>
      <c r="P189" s="266"/>
      <c r="Q189" s="266"/>
      <c r="R189" s="266"/>
      <c r="S189" s="266"/>
      <c r="T189" s="266"/>
      <c r="U189" s="266"/>
      <c r="V189" s="266"/>
      <c r="W189" s="266"/>
      <c r="X189" s="266"/>
      <c r="Y189" s="266"/>
      <c r="Z189" s="266"/>
      <c r="AA189" s="266"/>
      <c r="AB189" s="266"/>
      <c r="AC189" s="266"/>
      <c r="AD189" s="266"/>
      <c r="AE189" s="243" t="s">
        <v>213</v>
      </c>
      <c r="AF189" s="243"/>
      <c r="AG189" s="243"/>
      <c r="AH189" s="243"/>
      <c r="AI189" s="243"/>
      <c r="AJ189" s="5"/>
      <c r="AK189" s="5"/>
    </row>
    <row r="190" spans="1:37" ht="15" customHeight="1">
      <c r="A190" s="5"/>
      <c r="B190" s="268" t="s">
        <v>164</v>
      </c>
      <c r="C190" s="269"/>
      <c r="D190" s="269"/>
      <c r="E190" s="269"/>
      <c r="F190" s="269"/>
      <c r="G190" s="269"/>
      <c r="H190" s="269"/>
      <c r="I190" s="269"/>
      <c r="J190" s="270"/>
      <c r="K190" s="266" t="s">
        <v>168</v>
      </c>
      <c r="L190" s="266"/>
      <c r="M190" s="266"/>
      <c r="N190" s="266"/>
      <c r="O190" s="266"/>
      <c r="P190" s="266"/>
      <c r="Q190" s="266"/>
      <c r="R190" s="266"/>
      <c r="S190" s="266"/>
      <c r="T190" s="266"/>
      <c r="U190" s="266"/>
      <c r="V190" s="266"/>
      <c r="W190" s="266"/>
      <c r="X190" s="266"/>
      <c r="Y190" s="266"/>
      <c r="Z190" s="266"/>
      <c r="AA190" s="266"/>
      <c r="AB190" s="266"/>
      <c r="AC190" s="266"/>
      <c r="AD190" s="266"/>
      <c r="AE190" s="243" t="s">
        <v>214</v>
      </c>
      <c r="AF190" s="243"/>
      <c r="AG190" s="243"/>
      <c r="AH190" s="243"/>
      <c r="AI190" s="243"/>
      <c r="AJ190" s="5"/>
      <c r="AK190" s="5"/>
    </row>
    <row r="191" spans="1:37" ht="15" customHeight="1">
      <c r="A191" s="5"/>
      <c r="B191" s="271"/>
      <c r="C191" s="272"/>
      <c r="D191" s="272"/>
      <c r="E191" s="272"/>
      <c r="F191" s="272"/>
      <c r="G191" s="272"/>
      <c r="H191" s="272"/>
      <c r="I191" s="272"/>
      <c r="J191" s="273"/>
      <c r="K191" s="266" t="s">
        <v>169</v>
      </c>
      <c r="L191" s="266"/>
      <c r="M191" s="266"/>
      <c r="N191" s="266"/>
      <c r="O191" s="266"/>
      <c r="P191" s="266"/>
      <c r="Q191" s="266"/>
      <c r="R191" s="266"/>
      <c r="S191" s="266"/>
      <c r="T191" s="266"/>
      <c r="U191" s="266"/>
      <c r="V191" s="266"/>
      <c r="W191" s="266"/>
      <c r="X191" s="266"/>
      <c r="Y191" s="266"/>
      <c r="Z191" s="266"/>
      <c r="AA191" s="266"/>
      <c r="AB191" s="266"/>
      <c r="AC191" s="266"/>
      <c r="AD191" s="266"/>
      <c r="AE191" s="243" t="s">
        <v>215</v>
      </c>
      <c r="AF191" s="243"/>
      <c r="AG191" s="243"/>
      <c r="AH191" s="243"/>
      <c r="AI191" s="243"/>
      <c r="AJ191" s="5"/>
      <c r="AK191" s="5"/>
    </row>
    <row r="192" spans="1:37" ht="74.25" customHeight="1">
      <c r="A192" s="5"/>
      <c r="B192" s="244" t="s">
        <v>165</v>
      </c>
      <c r="C192" s="245"/>
      <c r="D192" s="245"/>
      <c r="E192" s="245"/>
      <c r="F192" s="245"/>
      <c r="G192" s="245"/>
      <c r="H192" s="245"/>
      <c r="I192" s="245"/>
      <c r="J192" s="246"/>
      <c r="K192" s="267" t="s">
        <v>166</v>
      </c>
      <c r="L192" s="267"/>
      <c r="M192" s="267"/>
      <c r="N192" s="267"/>
      <c r="O192" s="267"/>
      <c r="P192" s="267"/>
      <c r="Q192" s="267"/>
      <c r="R192" s="267"/>
      <c r="S192" s="267"/>
      <c r="T192" s="267"/>
      <c r="U192" s="267"/>
      <c r="V192" s="267"/>
      <c r="W192" s="267"/>
      <c r="X192" s="267"/>
      <c r="Y192" s="267"/>
      <c r="Z192" s="267"/>
      <c r="AA192" s="267"/>
      <c r="AB192" s="267"/>
      <c r="AC192" s="267"/>
      <c r="AD192" s="267"/>
      <c r="AE192" s="243" t="s">
        <v>216</v>
      </c>
      <c r="AF192" s="243"/>
      <c r="AG192" s="243"/>
      <c r="AH192" s="243"/>
      <c r="AI192" s="243"/>
      <c r="AJ192" s="5"/>
      <c r="AK192" s="5"/>
    </row>
    <row r="193" spans="1:37" ht="15" customHeight="1">
      <c r="A193" s="5"/>
      <c r="B193" s="247"/>
      <c r="C193" s="248"/>
      <c r="D193" s="248"/>
      <c r="E193" s="248"/>
      <c r="F193" s="248"/>
      <c r="G193" s="248"/>
      <c r="H193" s="248"/>
      <c r="I193" s="248"/>
      <c r="J193" s="249"/>
      <c r="K193" s="266" t="s">
        <v>170</v>
      </c>
      <c r="L193" s="266"/>
      <c r="M193" s="266"/>
      <c r="N193" s="266"/>
      <c r="O193" s="266"/>
      <c r="P193" s="266"/>
      <c r="Q193" s="266"/>
      <c r="R193" s="266"/>
      <c r="S193" s="266"/>
      <c r="T193" s="266"/>
      <c r="U193" s="266"/>
      <c r="V193" s="266"/>
      <c r="W193" s="266"/>
      <c r="X193" s="266"/>
      <c r="Y193" s="266"/>
      <c r="Z193" s="266"/>
      <c r="AA193" s="266"/>
      <c r="AB193" s="266"/>
      <c r="AC193" s="266"/>
      <c r="AD193" s="266"/>
      <c r="AE193" s="243" t="s">
        <v>217</v>
      </c>
      <c r="AF193" s="243"/>
      <c r="AG193" s="243"/>
      <c r="AH193" s="243"/>
      <c r="AI193" s="243"/>
      <c r="AJ193" s="5"/>
      <c r="AK193" s="5"/>
    </row>
    <row r="194" spans="1:37" ht="15" customHeight="1">
      <c r="A194" s="5"/>
      <c r="B194" s="247"/>
      <c r="C194" s="248"/>
      <c r="D194" s="248"/>
      <c r="E194" s="248"/>
      <c r="F194" s="248"/>
      <c r="G194" s="248"/>
      <c r="H194" s="248"/>
      <c r="I194" s="248"/>
      <c r="J194" s="249"/>
      <c r="K194" s="266" t="s">
        <v>171</v>
      </c>
      <c r="L194" s="266"/>
      <c r="M194" s="266"/>
      <c r="N194" s="266"/>
      <c r="O194" s="266"/>
      <c r="P194" s="266"/>
      <c r="Q194" s="266"/>
      <c r="R194" s="266"/>
      <c r="S194" s="266"/>
      <c r="T194" s="266"/>
      <c r="U194" s="266"/>
      <c r="V194" s="266"/>
      <c r="W194" s="266"/>
      <c r="X194" s="266"/>
      <c r="Y194" s="266"/>
      <c r="Z194" s="266"/>
      <c r="AA194" s="266"/>
      <c r="AB194" s="266"/>
      <c r="AC194" s="266"/>
      <c r="AD194" s="266"/>
      <c r="AE194" s="243" t="s">
        <v>218</v>
      </c>
      <c r="AF194" s="243"/>
      <c r="AG194" s="243"/>
      <c r="AH194" s="243"/>
      <c r="AI194" s="243"/>
      <c r="AJ194" s="5"/>
      <c r="AK194" s="5"/>
    </row>
    <row r="195" spans="1:37" ht="60.75" customHeight="1">
      <c r="A195" s="5"/>
      <c r="B195" s="247"/>
      <c r="C195" s="248"/>
      <c r="D195" s="248"/>
      <c r="E195" s="248"/>
      <c r="F195" s="248"/>
      <c r="G195" s="248"/>
      <c r="H195" s="248"/>
      <c r="I195" s="248"/>
      <c r="J195" s="249"/>
      <c r="K195" s="253" t="s">
        <v>172</v>
      </c>
      <c r="L195" s="253"/>
      <c r="M195" s="253"/>
      <c r="N195" s="253"/>
      <c r="O195" s="253"/>
      <c r="P195" s="253"/>
      <c r="Q195" s="253"/>
      <c r="R195" s="253"/>
      <c r="S195" s="253"/>
      <c r="T195" s="253"/>
      <c r="U195" s="253"/>
      <c r="V195" s="253"/>
      <c r="W195" s="253"/>
      <c r="X195" s="253"/>
      <c r="Y195" s="253"/>
      <c r="Z195" s="253"/>
      <c r="AA195" s="253"/>
      <c r="AB195" s="253"/>
      <c r="AC195" s="253"/>
      <c r="AD195" s="253"/>
      <c r="AE195" s="243" t="s">
        <v>219</v>
      </c>
      <c r="AF195" s="243"/>
      <c r="AG195" s="243"/>
      <c r="AH195" s="243"/>
      <c r="AI195" s="243"/>
      <c r="AJ195" s="5"/>
      <c r="AK195" s="5"/>
    </row>
    <row r="196" spans="1:37" ht="30.75" customHeight="1">
      <c r="A196" s="5"/>
      <c r="B196" s="247"/>
      <c r="C196" s="248"/>
      <c r="D196" s="248"/>
      <c r="E196" s="248"/>
      <c r="F196" s="248"/>
      <c r="G196" s="248"/>
      <c r="H196" s="248"/>
      <c r="I196" s="248"/>
      <c r="J196" s="249"/>
      <c r="K196" s="267" t="s">
        <v>173</v>
      </c>
      <c r="L196" s="267"/>
      <c r="M196" s="267"/>
      <c r="N196" s="267"/>
      <c r="O196" s="267"/>
      <c r="P196" s="267"/>
      <c r="Q196" s="267"/>
      <c r="R196" s="267"/>
      <c r="S196" s="267"/>
      <c r="T196" s="267"/>
      <c r="U196" s="267"/>
      <c r="V196" s="267"/>
      <c r="W196" s="267"/>
      <c r="X196" s="267"/>
      <c r="Y196" s="267"/>
      <c r="Z196" s="267"/>
      <c r="AA196" s="267"/>
      <c r="AB196" s="267"/>
      <c r="AC196" s="267"/>
      <c r="AD196" s="267"/>
      <c r="AE196" s="243" t="s">
        <v>220</v>
      </c>
      <c r="AF196" s="243"/>
      <c r="AG196" s="243"/>
      <c r="AH196" s="243"/>
      <c r="AI196" s="243"/>
      <c r="AJ196" s="5"/>
      <c r="AK196" s="5"/>
    </row>
    <row r="197" spans="1:37" ht="15" customHeight="1">
      <c r="A197" s="5"/>
      <c r="B197" s="254" t="s">
        <v>174</v>
      </c>
      <c r="C197" s="255"/>
      <c r="D197" s="255"/>
      <c r="E197" s="255"/>
      <c r="F197" s="255"/>
      <c r="G197" s="255"/>
      <c r="H197" s="255"/>
      <c r="I197" s="255"/>
      <c r="J197" s="256"/>
      <c r="K197" s="266" t="s">
        <v>175</v>
      </c>
      <c r="L197" s="266"/>
      <c r="M197" s="266"/>
      <c r="N197" s="266"/>
      <c r="O197" s="266"/>
      <c r="P197" s="266"/>
      <c r="Q197" s="266"/>
      <c r="R197" s="266"/>
      <c r="S197" s="266"/>
      <c r="T197" s="266"/>
      <c r="U197" s="266"/>
      <c r="V197" s="266"/>
      <c r="W197" s="266"/>
      <c r="X197" s="266"/>
      <c r="Y197" s="266"/>
      <c r="Z197" s="266"/>
      <c r="AA197" s="266"/>
      <c r="AB197" s="266"/>
      <c r="AC197" s="266"/>
      <c r="AD197" s="266"/>
      <c r="AE197" s="243" t="s">
        <v>221</v>
      </c>
      <c r="AF197" s="243"/>
      <c r="AG197" s="243"/>
      <c r="AH197" s="243"/>
      <c r="AI197" s="243"/>
      <c r="AJ197" s="5"/>
      <c r="AK197" s="5"/>
    </row>
    <row r="198" spans="1:37" ht="15" customHeight="1">
      <c r="A198" s="5"/>
      <c r="B198" s="257"/>
      <c r="C198" s="241"/>
      <c r="D198" s="241"/>
      <c r="E198" s="241"/>
      <c r="F198" s="241"/>
      <c r="G198" s="241"/>
      <c r="H198" s="241"/>
      <c r="I198" s="241"/>
      <c r="J198" s="258"/>
      <c r="K198" s="266" t="s">
        <v>176</v>
      </c>
      <c r="L198" s="266"/>
      <c r="M198" s="266"/>
      <c r="N198" s="266"/>
      <c r="O198" s="266"/>
      <c r="P198" s="266"/>
      <c r="Q198" s="266"/>
      <c r="R198" s="266"/>
      <c r="S198" s="266"/>
      <c r="T198" s="266"/>
      <c r="U198" s="266"/>
      <c r="V198" s="266"/>
      <c r="W198" s="266"/>
      <c r="X198" s="266"/>
      <c r="Y198" s="266"/>
      <c r="Z198" s="266"/>
      <c r="AA198" s="266"/>
      <c r="AB198" s="266"/>
      <c r="AC198" s="266"/>
      <c r="AD198" s="266"/>
      <c r="AE198" s="243" t="s">
        <v>222</v>
      </c>
      <c r="AF198" s="243"/>
      <c r="AG198" s="243"/>
      <c r="AH198" s="243"/>
      <c r="AI198" s="243"/>
      <c r="AJ198" s="5"/>
      <c r="AK198" s="5"/>
    </row>
    <row r="199" spans="1:37" ht="15" customHeight="1">
      <c r="A199" s="5"/>
      <c r="B199" s="257"/>
      <c r="C199" s="241"/>
      <c r="D199" s="241"/>
      <c r="E199" s="241"/>
      <c r="F199" s="241"/>
      <c r="G199" s="241"/>
      <c r="H199" s="241"/>
      <c r="I199" s="241"/>
      <c r="J199" s="258"/>
      <c r="K199" s="266" t="s">
        <v>177</v>
      </c>
      <c r="L199" s="266"/>
      <c r="M199" s="266"/>
      <c r="N199" s="266"/>
      <c r="O199" s="266"/>
      <c r="P199" s="266"/>
      <c r="Q199" s="266"/>
      <c r="R199" s="266"/>
      <c r="S199" s="266"/>
      <c r="T199" s="266"/>
      <c r="U199" s="266"/>
      <c r="V199" s="266"/>
      <c r="W199" s="266"/>
      <c r="X199" s="266"/>
      <c r="Y199" s="266"/>
      <c r="Z199" s="266"/>
      <c r="AA199" s="266"/>
      <c r="AB199" s="266"/>
      <c r="AC199" s="266"/>
      <c r="AD199" s="266"/>
      <c r="AE199" s="243" t="s">
        <v>223</v>
      </c>
      <c r="AF199" s="243"/>
      <c r="AG199" s="243"/>
      <c r="AH199" s="243"/>
      <c r="AI199" s="243"/>
      <c r="AJ199" s="5"/>
      <c r="AK199" s="5"/>
    </row>
    <row r="200" spans="1:37" ht="15" customHeight="1">
      <c r="A200" s="5"/>
      <c r="B200" s="259"/>
      <c r="C200" s="260"/>
      <c r="D200" s="260"/>
      <c r="E200" s="260"/>
      <c r="F200" s="260"/>
      <c r="G200" s="260"/>
      <c r="H200" s="260"/>
      <c r="I200" s="260"/>
      <c r="J200" s="261"/>
      <c r="K200" s="266" t="s">
        <v>178</v>
      </c>
      <c r="L200" s="266"/>
      <c r="M200" s="266"/>
      <c r="N200" s="266"/>
      <c r="O200" s="266"/>
      <c r="P200" s="266"/>
      <c r="Q200" s="266"/>
      <c r="R200" s="266"/>
      <c r="S200" s="266"/>
      <c r="T200" s="266"/>
      <c r="U200" s="266"/>
      <c r="V200" s="266"/>
      <c r="W200" s="266"/>
      <c r="X200" s="266"/>
      <c r="Y200" s="266"/>
      <c r="Z200" s="266"/>
      <c r="AA200" s="266"/>
      <c r="AB200" s="266"/>
      <c r="AC200" s="266"/>
      <c r="AD200" s="266"/>
      <c r="AE200" s="243" t="s">
        <v>224</v>
      </c>
      <c r="AF200" s="243"/>
      <c r="AG200" s="243"/>
      <c r="AH200" s="243"/>
      <c r="AI200" s="243"/>
      <c r="AJ200" s="5"/>
      <c r="AK200" s="5"/>
    </row>
    <row r="201" spans="1:37" ht="15" customHeight="1">
      <c r="A201" s="5"/>
      <c r="B201" s="244" t="s">
        <v>179</v>
      </c>
      <c r="C201" s="245"/>
      <c r="D201" s="245"/>
      <c r="E201" s="245"/>
      <c r="F201" s="245"/>
      <c r="G201" s="245"/>
      <c r="H201" s="245"/>
      <c r="I201" s="245"/>
      <c r="J201" s="246"/>
      <c r="K201" s="266" t="s">
        <v>180</v>
      </c>
      <c r="L201" s="266"/>
      <c r="M201" s="266"/>
      <c r="N201" s="266"/>
      <c r="O201" s="266"/>
      <c r="P201" s="266"/>
      <c r="Q201" s="266"/>
      <c r="R201" s="266"/>
      <c r="S201" s="266"/>
      <c r="T201" s="266"/>
      <c r="U201" s="266"/>
      <c r="V201" s="266"/>
      <c r="W201" s="266"/>
      <c r="X201" s="266"/>
      <c r="Y201" s="266"/>
      <c r="Z201" s="266"/>
      <c r="AA201" s="266"/>
      <c r="AB201" s="266"/>
      <c r="AC201" s="266"/>
      <c r="AD201" s="266"/>
      <c r="AE201" s="243" t="s">
        <v>225</v>
      </c>
      <c r="AF201" s="243"/>
      <c r="AG201" s="243"/>
      <c r="AH201" s="243"/>
      <c r="AI201" s="243"/>
      <c r="AJ201" s="5"/>
      <c r="AK201" s="5"/>
    </row>
    <row r="202" spans="1:37" ht="28.5" customHeight="1">
      <c r="A202" s="5"/>
      <c r="B202" s="247"/>
      <c r="C202" s="248"/>
      <c r="D202" s="248"/>
      <c r="E202" s="248"/>
      <c r="F202" s="248"/>
      <c r="G202" s="248"/>
      <c r="H202" s="248"/>
      <c r="I202" s="248"/>
      <c r="J202" s="249"/>
      <c r="K202" s="264" t="s">
        <v>195</v>
      </c>
      <c r="L202" s="264"/>
      <c r="M202" s="264"/>
      <c r="N202" s="264"/>
      <c r="O202" s="264"/>
      <c r="P202" s="264"/>
      <c r="Q202" s="264"/>
      <c r="R202" s="264"/>
      <c r="S202" s="264"/>
      <c r="T202" s="264"/>
      <c r="U202" s="264"/>
      <c r="V202" s="264"/>
      <c r="W202" s="264"/>
      <c r="X202" s="264"/>
      <c r="Y202" s="264"/>
      <c r="Z202" s="264"/>
      <c r="AA202" s="264"/>
      <c r="AB202" s="264"/>
      <c r="AC202" s="264"/>
      <c r="AD202" s="264"/>
      <c r="AE202" s="243" t="s">
        <v>226</v>
      </c>
      <c r="AF202" s="243"/>
      <c r="AG202" s="243"/>
      <c r="AH202" s="243"/>
      <c r="AI202" s="243"/>
      <c r="AJ202" s="5"/>
      <c r="AK202" s="5"/>
    </row>
    <row r="203" spans="1:37" ht="30" customHeight="1">
      <c r="A203" s="5"/>
      <c r="B203" s="247"/>
      <c r="C203" s="248"/>
      <c r="D203" s="248"/>
      <c r="E203" s="248"/>
      <c r="F203" s="248"/>
      <c r="G203" s="248"/>
      <c r="H203" s="248"/>
      <c r="I203" s="248"/>
      <c r="J203" s="249"/>
      <c r="K203" s="264" t="s">
        <v>194</v>
      </c>
      <c r="L203" s="264"/>
      <c r="M203" s="264"/>
      <c r="N203" s="264"/>
      <c r="O203" s="264"/>
      <c r="P203" s="264"/>
      <c r="Q203" s="264"/>
      <c r="R203" s="264"/>
      <c r="S203" s="264"/>
      <c r="T203" s="264"/>
      <c r="U203" s="264"/>
      <c r="V203" s="264"/>
      <c r="W203" s="264"/>
      <c r="X203" s="264"/>
      <c r="Y203" s="264"/>
      <c r="Z203" s="264"/>
      <c r="AA203" s="264"/>
      <c r="AB203" s="264"/>
      <c r="AC203" s="264"/>
      <c r="AD203" s="264"/>
      <c r="AE203" s="243" t="s">
        <v>227</v>
      </c>
      <c r="AF203" s="243"/>
      <c r="AG203" s="243"/>
      <c r="AH203" s="243"/>
      <c r="AI203" s="243"/>
      <c r="AJ203" s="5"/>
      <c r="AK203" s="5"/>
    </row>
    <row r="204" spans="1:37" ht="28.5" customHeight="1">
      <c r="A204" s="5"/>
      <c r="B204" s="250"/>
      <c r="C204" s="251"/>
      <c r="D204" s="251"/>
      <c r="E204" s="251"/>
      <c r="F204" s="251"/>
      <c r="G204" s="251"/>
      <c r="H204" s="251"/>
      <c r="I204" s="251"/>
      <c r="J204" s="252"/>
      <c r="K204" s="264" t="s">
        <v>193</v>
      </c>
      <c r="L204" s="242"/>
      <c r="M204" s="242"/>
      <c r="N204" s="242"/>
      <c r="O204" s="242"/>
      <c r="P204" s="242"/>
      <c r="Q204" s="242"/>
      <c r="R204" s="242"/>
      <c r="S204" s="242"/>
      <c r="T204" s="242"/>
      <c r="U204" s="242"/>
      <c r="V204" s="242"/>
      <c r="W204" s="242"/>
      <c r="X204" s="242"/>
      <c r="Y204" s="242"/>
      <c r="Z204" s="242"/>
      <c r="AA204" s="242"/>
      <c r="AB204" s="242"/>
      <c r="AC204" s="242"/>
      <c r="AD204" s="242"/>
      <c r="AE204" s="243" t="s">
        <v>228</v>
      </c>
      <c r="AF204" s="243"/>
      <c r="AG204" s="243"/>
      <c r="AH204" s="243"/>
      <c r="AI204" s="243"/>
      <c r="AJ204" s="5"/>
      <c r="AK204" s="5"/>
    </row>
    <row r="205" spans="1:37" ht="33" customHeight="1">
      <c r="A205" s="5"/>
      <c r="B205" s="265" t="s">
        <v>181</v>
      </c>
      <c r="C205" s="265"/>
      <c r="D205" s="265"/>
      <c r="E205" s="265"/>
      <c r="F205" s="265"/>
      <c r="G205" s="265"/>
      <c r="H205" s="265"/>
      <c r="I205" s="265"/>
      <c r="J205" s="265"/>
      <c r="K205" s="253" t="s">
        <v>182</v>
      </c>
      <c r="L205" s="253"/>
      <c r="M205" s="253"/>
      <c r="N205" s="253"/>
      <c r="O205" s="253"/>
      <c r="P205" s="253"/>
      <c r="Q205" s="253"/>
      <c r="R205" s="253"/>
      <c r="S205" s="253"/>
      <c r="T205" s="253"/>
      <c r="U205" s="253"/>
      <c r="V205" s="253"/>
      <c r="W205" s="253"/>
      <c r="X205" s="253"/>
      <c r="Y205" s="253"/>
      <c r="Z205" s="253"/>
      <c r="AA205" s="253"/>
      <c r="AB205" s="253"/>
      <c r="AC205" s="253"/>
      <c r="AD205" s="253"/>
      <c r="AE205" s="243" t="s">
        <v>229</v>
      </c>
      <c r="AF205" s="243"/>
      <c r="AG205" s="243"/>
      <c r="AH205" s="243"/>
      <c r="AI205" s="243"/>
      <c r="AJ205" s="5"/>
      <c r="AK205" s="5"/>
    </row>
    <row r="206" spans="1:37" ht="15" customHeight="1">
      <c r="A206" s="5"/>
      <c r="B206" s="242" t="s">
        <v>183</v>
      </c>
      <c r="C206" s="242"/>
      <c r="D206" s="242"/>
      <c r="E206" s="242"/>
      <c r="F206" s="242"/>
      <c r="G206" s="242"/>
      <c r="H206" s="242"/>
      <c r="I206" s="242"/>
      <c r="J206" s="242"/>
      <c r="K206" s="242" t="s">
        <v>186</v>
      </c>
      <c r="L206" s="242"/>
      <c r="M206" s="242"/>
      <c r="N206" s="242"/>
      <c r="O206" s="242"/>
      <c r="P206" s="242"/>
      <c r="Q206" s="242"/>
      <c r="R206" s="242"/>
      <c r="S206" s="242"/>
      <c r="T206" s="242"/>
      <c r="U206" s="242"/>
      <c r="V206" s="242"/>
      <c r="W206" s="242"/>
      <c r="X206" s="242"/>
      <c r="Y206" s="242"/>
      <c r="Z206" s="242"/>
      <c r="AA206" s="242"/>
      <c r="AB206" s="242"/>
      <c r="AC206" s="242"/>
      <c r="AD206" s="242"/>
      <c r="AE206" s="243" t="s">
        <v>230</v>
      </c>
      <c r="AF206" s="243"/>
      <c r="AG206" s="243"/>
      <c r="AH206" s="243"/>
      <c r="AI206" s="243"/>
      <c r="AJ206" s="5"/>
      <c r="AK206" s="5"/>
    </row>
    <row r="207" spans="1:37" ht="15" customHeight="1">
      <c r="A207" s="5"/>
      <c r="B207" s="242" t="s">
        <v>184</v>
      </c>
      <c r="C207" s="242"/>
      <c r="D207" s="242"/>
      <c r="E207" s="242"/>
      <c r="F207" s="242"/>
      <c r="G207" s="242"/>
      <c r="H207" s="242"/>
      <c r="I207" s="242"/>
      <c r="J207" s="242"/>
      <c r="K207" s="242" t="s">
        <v>187</v>
      </c>
      <c r="L207" s="242"/>
      <c r="M207" s="242"/>
      <c r="N207" s="242"/>
      <c r="O207" s="242"/>
      <c r="P207" s="242"/>
      <c r="Q207" s="242"/>
      <c r="R207" s="242"/>
      <c r="S207" s="242"/>
      <c r="T207" s="242"/>
      <c r="U207" s="242"/>
      <c r="V207" s="242"/>
      <c r="W207" s="242"/>
      <c r="X207" s="242"/>
      <c r="Y207" s="242"/>
      <c r="Z207" s="242"/>
      <c r="AA207" s="242"/>
      <c r="AB207" s="242"/>
      <c r="AC207" s="242"/>
      <c r="AD207" s="242"/>
      <c r="AE207" s="243" t="s">
        <v>231</v>
      </c>
      <c r="AF207" s="243"/>
      <c r="AG207" s="243"/>
      <c r="AH207" s="243"/>
      <c r="AI207" s="243"/>
      <c r="AJ207" s="5"/>
      <c r="AK207" s="5"/>
    </row>
    <row r="208" spans="1:37" ht="29.25" customHeight="1">
      <c r="A208" s="5"/>
      <c r="B208" s="244" t="s">
        <v>185</v>
      </c>
      <c r="C208" s="245"/>
      <c r="D208" s="245"/>
      <c r="E208" s="245"/>
      <c r="F208" s="245"/>
      <c r="G208" s="245"/>
      <c r="H208" s="245"/>
      <c r="I208" s="245"/>
      <c r="J208" s="246"/>
      <c r="K208" s="262" t="s">
        <v>192</v>
      </c>
      <c r="L208" s="263"/>
      <c r="M208" s="263"/>
      <c r="N208" s="263"/>
      <c r="O208" s="263"/>
      <c r="P208" s="263"/>
      <c r="Q208" s="263"/>
      <c r="R208" s="263"/>
      <c r="S208" s="263"/>
      <c r="T208" s="263"/>
      <c r="U208" s="263"/>
      <c r="V208" s="263"/>
      <c r="W208" s="263"/>
      <c r="X208" s="263"/>
      <c r="Y208" s="263"/>
      <c r="Z208" s="263"/>
      <c r="AA208" s="263"/>
      <c r="AB208" s="263"/>
      <c r="AC208" s="263"/>
      <c r="AD208" s="263"/>
      <c r="AE208" s="243" t="s">
        <v>232</v>
      </c>
      <c r="AF208" s="243"/>
      <c r="AG208" s="243"/>
      <c r="AH208" s="243"/>
      <c r="AI208" s="243"/>
      <c r="AJ208" s="5"/>
      <c r="AK208" s="5"/>
    </row>
    <row r="209" spans="1:37" ht="15" customHeight="1">
      <c r="A209" s="5"/>
      <c r="B209" s="250"/>
      <c r="C209" s="251"/>
      <c r="D209" s="251"/>
      <c r="E209" s="251"/>
      <c r="F209" s="251"/>
      <c r="G209" s="251"/>
      <c r="H209" s="251"/>
      <c r="I209" s="251"/>
      <c r="J209" s="252"/>
      <c r="K209" s="242" t="s">
        <v>188</v>
      </c>
      <c r="L209" s="242"/>
      <c r="M209" s="242"/>
      <c r="N209" s="242"/>
      <c r="O209" s="242"/>
      <c r="P209" s="242"/>
      <c r="Q209" s="242"/>
      <c r="R209" s="242"/>
      <c r="S209" s="242"/>
      <c r="T209" s="242"/>
      <c r="U209" s="242"/>
      <c r="V209" s="242"/>
      <c r="W209" s="242"/>
      <c r="X209" s="242"/>
      <c r="Y209" s="242"/>
      <c r="Z209" s="242"/>
      <c r="AA209" s="242"/>
      <c r="AB209" s="242"/>
      <c r="AC209" s="242"/>
      <c r="AD209" s="242"/>
      <c r="AE209" s="243" t="s">
        <v>233</v>
      </c>
      <c r="AF209" s="243"/>
      <c r="AG209" s="243"/>
      <c r="AH209" s="243"/>
      <c r="AI209" s="243"/>
      <c r="AJ209" s="5"/>
      <c r="AK209" s="5"/>
    </row>
    <row r="210" spans="1:37" ht="15" customHeight="1">
      <c r="A210" s="5"/>
      <c r="B210" s="244" t="s">
        <v>189</v>
      </c>
      <c r="C210" s="245"/>
      <c r="D210" s="245"/>
      <c r="E210" s="245"/>
      <c r="F210" s="245"/>
      <c r="G210" s="245"/>
      <c r="H210" s="245"/>
      <c r="I210" s="245"/>
      <c r="J210" s="246"/>
      <c r="K210" s="242" t="s">
        <v>190</v>
      </c>
      <c r="L210" s="242"/>
      <c r="M210" s="242"/>
      <c r="N210" s="242"/>
      <c r="O210" s="242"/>
      <c r="P210" s="242"/>
      <c r="Q210" s="242"/>
      <c r="R210" s="242"/>
      <c r="S210" s="242"/>
      <c r="T210" s="242"/>
      <c r="U210" s="242"/>
      <c r="V210" s="242"/>
      <c r="W210" s="242"/>
      <c r="X210" s="242"/>
      <c r="Y210" s="242"/>
      <c r="Z210" s="242"/>
      <c r="AA210" s="242"/>
      <c r="AB210" s="242"/>
      <c r="AC210" s="242"/>
      <c r="AD210" s="242"/>
      <c r="AE210" s="243" t="s">
        <v>234</v>
      </c>
      <c r="AF210" s="243"/>
      <c r="AG210" s="243"/>
      <c r="AH210" s="243"/>
      <c r="AI210" s="243"/>
      <c r="AJ210" s="5"/>
      <c r="AK210" s="5"/>
    </row>
    <row r="211" spans="1:37" ht="15" customHeight="1">
      <c r="A211" s="5"/>
      <c r="B211" s="250"/>
      <c r="C211" s="251"/>
      <c r="D211" s="251"/>
      <c r="E211" s="251"/>
      <c r="F211" s="251"/>
      <c r="G211" s="251"/>
      <c r="H211" s="251"/>
      <c r="I211" s="251"/>
      <c r="J211" s="252"/>
      <c r="K211" s="242" t="s">
        <v>191</v>
      </c>
      <c r="L211" s="242"/>
      <c r="M211" s="242"/>
      <c r="N211" s="242"/>
      <c r="O211" s="242"/>
      <c r="P211" s="242"/>
      <c r="Q211" s="242"/>
      <c r="R211" s="242"/>
      <c r="S211" s="242"/>
      <c r="T211" s="242"/>
      <c r="U211" s="242"/>
      <c r="V211" s="242"/>
      <c r="W211" s="242"/>
      <c r="X211" s="242"/>
      <c r="Y211" s="242"/>
      <c r="Z211" s="242"/>
      <c r="AA211" s="242"/>
      <c r="AB211" s="242"/>
      <c r="AC211" s="242"/>
      <c r="AD211" s="242"/>
      <c r="AE211" s="243" t="s">
        <v>235</v>
      </c>
      <c r="AF211" s="243"/>
      <c r="AG211" s="243"/>
      <c r="AH211" s="243"/>
      <c r="AI211" s="243"/>
      <c r="AJ211" s="5"/>
      <c r="AK211" s="5"/>
    </row>
    <row r="212" spans="1:37" ht="15" customHeight="1">
      <c r="A212" s="5"/>
      <c r="B212" s="244" t="s">
        <v>196</v>
      </c>
      <c r="C212" s="245"/>
      <c r="D212" s="245"/>
      <c r="E212" s="245"/>
      <c r="F212" s="245"/>
      <c r="G212" s="245"/>
      <c r="H212" s="245"/>
      <c r="I212" s="245"/>
      <c r="J212" s="246"/>
      <c r="K212" s="242" t="s">
        <v>198</v>
      </c>
      <c r="L212" s="242"/>
      <c r="M212" s="242"/>
      <c r="N212" s="242"/>
      <c r="O212" s="242"/>
      <c r="P212" s="242"/>
      <c r="Q212" s="242"/>
      <c r="R212" s="242"/>
      <c r="S212" s="242"/>
      <c r="T212" s="242"/>
      <c r="U212" s="242"/>
      <c r="V212" s="242"/>
      <c r="W212" s="242"/>
      <c r="X212" s="242"/>
      <c r="Y212" s="242"/>
      <c r="Z212" s="242"/>
      <c r="AA212" s="242"/>
      <c r="AB212" s="242"/>
      <c r="AC212" s="242"/>
      <c r="AD212" s="242"/>
      <c r="AE212" s="243" t="s">
        <v>236</v>
      </c>
      <c r="AF212" s="243"/>
      <c r="AG212" s="243"/>
      <c r="AH212" s="243"/>
      <c r="AI212" s="243"/>
      <c r="AJ212" s="5"/>
      <c r="AK212" s="5"/>
    </row>
    <row r="213" spans="1:37" ht="15" customHeight="1">
      <c r="A213" s="5"/>
      <c r="B213" s="247"/>
      <c r="C213" s="248"/>
      <c r="D213" s="248"/>
      <c r="E213" s="248"/>
      <c r="F213" s="248"/>
      <c r="G213" s="248"/>
      <c r="H213" s="248"/>
      <c r="I213" s="248"/>
      <c r="J213" s="249"/>
      <c r="K213" s="242" t="s">
        <v>197</v>
      </c>
      <c r="L213" s="242"/>
      <c r="M213" s="242"/>
      <c r="N213" s="242"/>
      <c r="O213" s="242"/>
      <c r="P213" s="242"/>
      <c r="Q213" s="242"/>
      <c r="R213" s="242"/>
      <c r="S213" s="242"/>
      <c r="T213" s="242"/>
      <c r="U213" s="242"/>
      <c r="V213" s="242"/>
      <c r="W213" s="242"/>
      <c r="X213" s="242"/>
      <c r="Y213" s="242"/>
      <c r="Z213" s="242"/>
      <c r="AA213" s="242"/>
      <c r="AB213" s="242"/>
      <c r="AC213" s="242"/>
      <c r="AD213" s="242"/>
      <c r="AE213" s="243" t="s">
        <v>237</v>
      </c>
      <c r="AF213" s="243"/>
      <c r="AG213" s="243"/>
      <c r="AH213" s="243"/>
      <c r="AI213" s="243"/>
      <c r="AJ213" s="5"/>
      <c r="AK213" s="5"/>
    </row>
    <row r="214" spans="1:37" ht="30" customHeight="1">
      <c r="A214" s="5"/>
      <c r="B214" s="247"/>
      <c r="C214" s="248"/>
      <c r="D214" s="248"/>
      <c r="E214" s="248"/>
      <c r="F214" s="248"/>
      <c r="G214" s="248"/>
      <c r="H214" s="248"/>
      <c r="I214" s="248"/>
      <c r="J214" s="249"/>
      <c r="K214" s="264" t="s">
        <v>199</v>
      </c>
      <c r="L214" s="264"/>
      <c r="M214" s="264"/>
      <c r="N214" s="264"/>
      <c r="O214" s="264"/>
      <c r="P214" s="264"/>
      <c r="Q214" s="264"/>
      <c r="R214" s="264"/>
      <c r="S214" s="264"/>
      <c r="T214" s="264"/>
      <c r="U214" s="264"/>
      <c r="V214" s="264"/>
      <c r="W214" s="264"/>
      <c r="X214" s="264"/>
      <c r="Y214" s="264"/>
      <c r="Z214" s="264"/>
      <c r="AA214" s="264"/>
      <c r="AB214" s="264"/>
      <c r="AC214" s="264"/>
      <c r="AD214" s="264"/>
      <c r="AE214" s="243" t="s">
        <v>238</v>
      </c>
      <c r="AF214" s="243"/>
      <c r="AG214" s="243"/>
      <c r="AH214" s="243"/>
      <c r="AI214" s="243"/>
      <c r="AJ214" s="5"/>
      <c r="AK214" s="5"/>
    </row>
    <row r="215" spans="1:37" ht="30" customHeight="1">
      <c r="A215" s="5"/>
      <c r="B215" s="250"/>
      <c r="C215" s="251"/>
      <c r="D215" s="251"/>
      <c r="E215" s="251"/>
      <c r="F215" s="251"/>
      <c r="G215" s="251"/>
      <c r="H215" s="251"/>
      <c r="I215" s="251"/>
      <c r="J215" s="252"/>
      <c r="K215" s="264" t="s">
        <v>200</v>
      </c>
      <c r="L215" s="264"/>
      <c r="M215" s="264"/>
      <c r="N215" s="264"/>
      <c r="O215" s="264"/>
      <c r="P215" s="264"/>
      <c r="Q215" s="264"/>
      <c r="R215" s="264"/>
      <c r="S215" s="264"/>
      <c r="T215" s="264"/>
      <c r="U215" s="264"/>
      <c r="V215" s="264"/>
      <c r="W215" s="264"/>
      <c r="X215" s="264"/>
      <c r="Y215" s="264"/>
      <c r="Z215" s="264"/>
      <c r="AA215" s="264"/>
      <c r="AB215" s="264"/>
      <c r="AC215" s="264"/>
      <c r="AD215" s="264"/>
      <c r="AE215" s="243" t="s">
        <v>239</v>
      </c>
      <c r="AF215" s="243"/>
      <c r="AG215" s="243"/>
      <c r="AH215" s="243"/>
      <c r="AI215" s="243"/>
      <c r="AJ215" s="5"/>
      <c r="AK215" s="5"/>
    </row>
    <row r="216" spans="1:37" ht="15" customHeight="1">
      <c r="A216" s="5"/>
      <c r="B216" s="244" t="s">
        <v>201</v>
      </c>
      <c r="C216" s="245"/>
      <c r="D216" s="245"/>
      <c r="E216" s="245"/>
      <c r="F216" s="245"/>
      <c r="G216" s="245"/>
      <c r="H216" s="245"/>
      <c r="I216" s="245"/>
      <c r="J216" s="246"/>
      <c r="K216" s="242" t="s">
        <v>202</v>
      </c>
      <c r="L216" s="242"/>
      <c r="M216" s="242"/>
      <c r="N216" s="242"/>
      <c r="O216" s="242"/>
      <c r="P216" s="242"/>
      <c r="Q216" s="242"/>
      <c r="R216" s="242"/>
      <c r="S216" s="242"/>
      <c r="T216" s="242"/>
      <c r="U216" s="242"/>
      <c r="V216" s="242"/>
      <c r="W216" s="242"/>
      <c r="X216" s="242"/>
      <c r="Y216" s="242"/>
      <c r="Z216" s="242"/>
      <c r="AA216" s="242"/>
      <c r="AB216" s="242"/>
      <c r="AC216" s="242"/>
      <c r="AD216" s="242"/>
      <c r="AE216" s="243" t="s">
        <v>240</v>
      </c>
      <c r="AF216" s="243"/>
      <c r="AG216" s="243"/>
      <c r="AH216" s="243"/>
      <c r="AI216" s="243"/>
      <c r="AJ216" s="5"/>
      <c r="AK216" s="5"/>
    </row>
    <row r="217" spans="1:37" ht="15" customHeight="1">
      <c r="A217" s="5"/>
      <c r="B217" s="250"/>
      <c r="C217" s="251"/>
      <c r="D217" s="251"/>
      <c r="E217" s="251"/>
      <c r="F217" s="251"/>
      <c r="G217" s="251"/>
      <c r="H217" s="251"/>
      <c r="I217" s="251"/>
      <c r="J217" s="252"/>
      <c r="K217" s="242" t="s">
        <v>203</v>
      </c>
      <c r="L217" s="242"/>
      <c r="M217" s="242"/>
      <c r="N217" s="242"/>
      <c r="O217" s="242"/>
      <c r="P217" s="242"/>
      <c r="Q217" s="242"/>
      <c r="R217" s="242"/>
      <c r="S217" s="242"/>
      <c r="T217" s="242"/>
      <c r="U217" s="242"/>
      <c r="V217" s="242"/>
      <c r="W217" s="242"/>
      <c r="X217" s="242"/>
      <c r="Y217" s="242"/>
      <c r="Z217" s="242"/>
      <c r="AA217" s="242"/>
      <c r="AB217" s="242"/>
      <c r="AC217" s="242"/>
      <c r="AD217" s="242"/>
      <c r="AE217" s="243" t="s">
        <v>241</v>
      </c>
      <c r="AF217" s="243"/>
      <c r="AG217" s="243"/>
      <c r="AH217" s="243"/>
      <c r="AI217" s="243"/>
      <c r="AJ217" s="5"/>
      <c r="AK217" s="5"/>
    </row>
    <row r="218" spans="1:37" ht="15" customHeight="1">
      <c r="A218" s="5"/>
      <c r="B218" s="244" t="s">
        <v>204</v>
      </c>
      <c r="C218" s="245"/>
      <c r="D218" s="245"/>
      <c r="E218" s="245"/>
      <c r="F218" s="245"/>
      <c r="G218" s="245"/>
      <c r="H218" s="245"/>
      <c r="I218" s="245"/>
      <c r="J218" s="246"/>
      <c r="K218" s="242" t="s">
        <v>205</v>
      </c>
      <c r="L218" s="242"/>
      <c r="M218" s="242"/>
      <c r="N218" s="242"/>
      <c r="O218" s="242"/>
      <c r="P218" s="242"/>
      <c r="Q218" s="242"/>
      <c r="R218" s="242"/>
      <c r="S218" s="242"/>
      <c r="T218" s="242"/>
      <c r="U218" s="242"/>
      <c r="V218" s="242"/>
      <c r="W218" s="242"/>
      <c r="X218" s="242"/>
      <c r="Y218" s="242"/>
      <c r="Z218" s="242"/>
      <c r="AA218" s="242"/>
      <c r="AB218" s="242"/>
      <c r="AC218" s="242"/>
      <c r="AD218" s="242"/>
      <c r="AE218" s="243" t="s">
        <v>242</v>
      </c>
      <c r="AF218" s="243"/>
      <c r="AG218" s="243"/>
      <c r="AH218" s="243"/>
      <c r="AI218" s="243"/>
      <c r="AJ218" s="5"/>
      <c r="AK218" s="5"/>
    </row>
    <row r="219" spans="1:37" ht="15" customHeight="1">
      <c r="A219" s="5"/>
      <c r="B219" s="247"/>
      <c r="C219" s="248"/>
      <c r="D219" s="248"/>
      <c r="E219" s="248"/>
      <c r="F219" s="248"/>
      <c r="G219" s="248"/>
      <c r="H219" s="248"/>
      <c r="I219" s="248"/>
      <c r="J219" s="249"/>
      <c r="K219" s="242" t="s">
        <v>206</v>
      </c>
      <c r="L219" s="242"/>
      <c r="M219" s="242"/>
      <c r="N219" s="242"/>
      <c r="O219" s="242"/>
      <c r="P219" s="242"/>
      <c r="Q219" s="242"/>
      <c r="R219" s="242"/>
      <c r="S219" s="242"/>
      <c r="T219" s="242"/>
      <c r="U219" s="242"/>
      <c r="V219" s="242"/>
      <c r="W219" s="242"/>
      <c r="X219" s="242"/>
      <c r="Y219" s="242"/>
      <c r="Z219" s="242"/>
      <c r="AA219" s="242"/>
      <c r="AB219" s="242"/>
      <c r="AC219" s="242"/>
      <c r="AD219" s="242"/>
      <c r="AE219" s="243" t="s">
        <v>243</v>
      </c>
      <c r="AF219" s="243"/>
      <c r="AG219" s="243"/>
      <c r="AH219" s="243"/>
      <c r="AI219" s="243"/>
      <c r="AJ219" s="5"/>
      <c r="AK219" s="5"/>
    </row>
    <row r="220" spans="1:37" ht="15" customHeight="1">
      <c r="A220" s="5"/>
      <c r="B220" s="247"/>
      <c r="C220" s="248"/>
      <c r="D220" s="248"/>
      <c r="E220" s="248"/>
      <c r="F220" s="248"/>
      <c r="G220" s="248"/>
      <c r="H220" s="248"/>
      <c r="I220" s="248"/>
      <c r="J220" s="249"/>
      <c r="K220" s="242" t="s">
        <v>207</v>
      </c>
      <c r="L220" s="242"/>
      <c r="M220" s="242"/>
      <c r="N220" s="242"/>
      <c r="O220" s="242"/>
      <c r="P220" s="242"/>
      <c r="Q220" s="242"/>
      <c r="R220" s="242"/>
      <c r="S220" s="242"/>
      <c r="T220" s="242"/>
      <c r="U220" s="242"/>
      <c r="V220" s="242"/>
      <c r="W220" s="242"/>
      <c r="X220" s="242"/>
      <c r="Y220" s="242"/>
      <c r="Z220" s="242"/>
      <c r="AA220" s="242"/>
      <c r="AB220" s="242"/>
      <c r="AC220" s="242"/>
      <c r="AD220" s="242"/>
      <c r="AE220" s="243" t="s">
        <v>244</v>
      </c>
      <c r="AF220" s="243"/>
      <c r="AG220" s="243"/>
      <c r="AH220" s="243"/>
      <c r="AI220" s="243"/>
      <c r="AJ220" s="5"/>
      <c r="AK220" s="5"/>
    </row>
    <row r="221" spans="1:37" ht="15" customHeight="1">
      <c r="A221" s="5"/>
      <c r="B221" s="247"/>
      <c r="C221" s="248"/>
      <c r="D221" s="248"/>
      <c r="E221" s="248"/>
      <c r="F221" s="248"/>
      <c r="G221" s="248"/>
      <c r="H221" s="248"/>
      <c r="I221" s="248"/>
      <c r="J221" s="249"/>
      <c r="K221" s="242" t="s">
        <v>208</v>
      </c>
      <c r="L221" s="242"/>
      <c r="M221" s="242"/>
      <c r="N221" s="242"/>
      <c r="O221" s="242"/>
      <c r="P221" s="242"/>
      <c r="Q221" s="242"/>
      <c r="R221" s="242"/>
      <c r="S221" s="242"/>
      <c r="T221" s="242"/>
      <c r="U221" s="242"/>
      <c r="V221" s="242"/>
      <c r="W221" s="242"/>
      <c r="X221" s="242"/>
      <c r="Y221" s="242"/>
      <c r="Z221" s="242"/>
      <c r="AA221" s="242"/>
      <c r="AB221" s="242"/>
      <c r="AC221" s="242"/>
      <c r="AD221" s="242"/>
      <c r="AE221" s="243" t="s">
        <v>245</v>
      </c>
      <c r="AF221" s="243"/>
      <c r="AG221" s="243"/>
      <c r="AH221" s="243"/>
      <c r="AI221" s="243"/>
      <c r="AJ221" s="5"/>
      <c r="AK221" s="5"/>
    </row>
    <row r="222" spans="1:37" ht="15" customHeight="1">
      <c r="A222" s="5"/>
      <c r="B222" s="247"/>
      <c r="C222" s="248"/>
      <c r="D222" s="248"/>
      <c r="E222" s="248"/>
      <c r="F222" s="248"/>
      <c r="G222" s="248"/>
      <c r="H222" s="248"/>
      <c r="I222" s="248"/>
      <c r="J222" s="249"/>
      <c r="K222" s="242" t="s">
        <v>209</v>
      </c>
      <c r="L222" s="242"/>
      <c r="M222" s="242"/>
      <c r="N222" s="242"/>
      <c r="O222" s="242"/>
      <c r="P222" s="242"/>
      <c r="Q222" s="242"/>
      <c r="R222" s="242"/>
      <c r="S222" s="242"/>
      <c r="T222" s="242"/>
      <c r="U222" s="242"/>
      <c r="V222" s="242"/>
      <c r="W222" s="242"/>
      <c r="X222" s="242"/>
      <c r="Y222" s="242"/>
      <c r="Z222" s="242"/>
      <c r="AA222" s="242"/>
      <c r="AB222" s="242"/>
      <c r="AC222" s="242"/>
      <c r="AD222" s="242"/>
      <c r="AE222" s="243" t="s">
        <v>246</v>
      </c>
      <c r="AF222" s="243"/>
      <c r="AG222" s="243"/>
      <c r="AH222" s="243"/>
      <c r="AI222" s="243"/>
      <c r="AJ222" s="5"/>
      <c r="AK222" s="5"/>
    </row>
    <row r="223" spans="1:37" ht="68.25" customHeight="1">
      <c r="A223" s="5"/>
      <c r="B223" s="250"/>
      <c r="C223" s="251"/>
      <c r="D223" s="251"/>
      <c r="E223" s="251"/>
      <c r="F223" s="251"/>
      <c r="G223" s="251"/>
      <c r="H223" s="251"/>
      <c r="I223" s="251"/>
      <c r="J223" s="252"/>
      <c r="K223" s="253" t="s">
        <v>210</v>
      </c>
      <c r="L223" s="253"/>
      <c r="M223" s="253"/>
      <c r="N223" s="253"/>
      <c r="O223" s="253"/>
      <c r="P223" s="253"/>
      <c r="Q223" s="253"/>
      <c r="R223" s="253"/>
      <c r="S223" s="253"/>
      <c r="T223" s="253"/>
      <c r="U223" s="253"/>
      <c r="V223" s="253"/>
      <c r="W223" s="253"/>
      <c r="X223" s="253"/>
      <c r="Y223" s="253"/>
      <c r="Z223" s="253"/>
      <c r="AA223" s="253"/>
      <c r="AB223" s="253"/>
      <c r="AC223" s="253"/>
      <c r="AD223" s="253"/>
      <c r="AE223" s="243" t="s">
        <v>247</v>
      </c>
      <c r="AF223" s="243"/>
      <c r="AG223" s="243"/>
      <c r="AH223" s="243"/>
      <c r="AI223" s="243"/>
      <c r="AJ223" s="5"/>
      <c r="AK223" s="5"/>
    </row>
    <row r="224" spans="1:37" ht="15" customHeight="1">
      <c r="A224" s="5"/>
      <c r="B224" s="242" t="s">
        <v>211</v>
      </c>
      <c r="C224" s="242"/>
      <c r="D224" s="242"/>
      <c r="E224" s="242"/>
      <c r="F224" s="242"/>
      <c r="G224" s="242"/>
      <c r="H224" s="242"/>
      <c r="I224" s="242"/>
      <c r="J224" s="242"/>
      <c r="K224" s="242" t="s">
        <v>211</v>
      </c>
      <c r="L224" s="242"/>
      <c r="M224" s="242"/>
      <c r="N224" s="242"/>
      <c r="O224" s="242"/>
      <c r="P224" s="242"/>
      <c r="Q224" s="242"/>
      <c r="R224" s="242"/>
      <c r="S224" s="242"/>
      <c r="T224" s="242"/>
      <c r="U224" s="242"/>
      <c r="V224" s="242"/>
      <c r="W224" s="242"/>
      <c r="X224" s="242"/>
      <c r="Y224" s="242"/>
      <c r="Z224" s="242"/>
      <c r="AA224" s="242"/>
      <c r="AB224" s="242"/>
      <c r="AC224" s="242"/>
      <c r="AD224" s="242"/>
      <c r="AE224" s="243" t="s">
        <v>248</v>
      </c>
      <c r="AF224" s="243"/>
      <c r="AG224" s="243"/>
      <c r="AH224" s="243"/>
      <c r="AI224" s="243"/>
      <c r="AJ224" s="5"/>
      <c r="AK224" s="5"/>
    </row>
    <row r="225" spans="1:37" ht="15" customHeight="1">
      <c r="A225" s="5"/>
      <c r="B225" s="242" t="s">
        <v>212</v>
      </c>
      <c r="C225" s="242"/>
      <c r="D225" s="242"/>
      <c r="E225" s="242"/>
      <c r="F225" s="242"/>
      <c r="G225" s="242"/>
      <c r="H225" s="242"/>
      <c r="I225" s="242"/>
      <c r="J225" s="242"/>
      <c r="K225" s="242" t="s">
        <v>212</v>
      </c>
      <c r="L225" s="242"/>
      <c r="M225" s="242"/>
      <c r="N225" s="242"/>
      <c r="O225" s="242"/>
      <c r="P225" s="242"/>
      <c r="Q225" s="242"/>
      <c r="R225" s="242"/>
      <c r="S225" s="242"/>
      <c r="T225" s="242"/>
      <c r="U225" s="242"/>
      <c r="V225" s="242"/>
      <c r="W225" s="242"/>
      <c r="X225" s="242"/>
      <c r="Y225" s="242"/>
      <c r="Z225" s="242"/>
      <c r="AA225" s="242"/>
      <c r="AB225" s="242"/>
      <c r="AC225" s="242"/>
      <c r="AD225" s="242"/>
      <c r="AE225" s="243" t="s">
        <v>249</v>
      </c>
      <c r="AF225" s="243"/>
      <c r="AG225" s="243"/>
      <c r="AH225" s="243"/>
      <c r="AI225" s="243"/>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41" t="s">
        <v>255</v>
      </c>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c r="Y227" s="241"/>
      <c r="Z227" s="241"/>
      <c r="AA227" s="241"/>
      <c r="AB227" s="241"/>
      <c r="AC227" s="241"/>
      <c r="AD227" s="241"/>
      <c r="AE227" s="241"/>
      <c r="AF227" s="241"/>
      <c r="AG227" s="241"/>
      <c r="AH227" s="241"/>
      <c r="AI227" s="241"/>
      <c r="AJ227" s="241"/>
      <c r="AK227" s="14"/>
    </row>
    <row r="228" spans="1:37" ht="1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c r="V228" s="241"/>
      <c r="W228" s="241"/>
      <c r="X228" s="241"/>
      <c r="Y228" s="241"/>
      <c r="Z228" s="241"/>
      <c r="AA228" s="241"/>
      <c r="AB228" s="241"/>
      <c r="AC228" s="241"/>
      <c r="AD228" s="241"/>
      <c r="AE228" s="241"/>
      <c r="AF228" s="241"/>
      <c r="AG228" s="241"/>
      <c r="AH228" s="241"/>
      <c r="AI228" s="241"/>
      <c r="AJ228" s="241"/>
      <c r="AK228" s="14"/>
    </row>
    <row r="229" spans="1:37" ht="1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14"/>
    </row>
    <row r="230" spans="1:37" ht="1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c r="Y230" s="241"/>
      <c r="Z230" s="241"/>
      <c r="AA230" s="241"/>
      <c r="AB230" s="241"/>
      <c r="AC230" s="241"/>
      <c r="AD230" s="241"/>
      <c r="AE230" s="241"/>
      <c r="AF230" s="241"/>
      <c r="AG230" s="241"/>
      <c r="AH230" s="241"/>
      <c r="AI230" s="241"/>
      <c r="AJ230" s="241"/>
      <c r="AK230" s="14"/>
    </row>
    <row r="231" spans="1:37" ht="1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c r="V231" s="241"/>
      <c r="W231" s="241"/>
      <c r="X231" s="241"/>
      <c r="Y231" s="241"/>
      <c r="Z231" s="241"/>
      <c r="AA231" s="241"/>
      <c r="AB231" s="241"/>
      <c r="AC231" s="241"/>
      <c r="AD231" s="241"/>
      <c r="AE231" s="241"/>
      <c r="AF231" s="241"/>
      <c r="AG231" s="241"/>
      <c r="AH231" s="241"/>
      <c r="AI231" s="241"/>
      <c r="AJ231" s="241"/>
      <c r="AK231" s="14"/>
    </row>
    <row r="232" spans="1:37" ht="1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c r="V232" s="241"/>
      <c r="W232" s="241"/>
      <c r="X232" s="241"/>
      <c r="Y232" s="241"/>
      <c r="Z232" s="241"/>
      <c r="AA232" s="241"/>
      <c r="AB232" s="241"/>
      <c r="AC232" s="241"/>
      <c r="AD232" s="241"/>
      <c r="AE232" s="241"/>
      <c r="AF232" s="241"/>
      <c r="AG232" s="241"/>
      <c r="AH232" s="241"/>
      <c r="AI232" s="241"/>
      <c r="AJ232" s="241"/>
      <c r="AK232" s="14"/>
    </row>
    <row r="233" spans="1:37" ht="1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c r="V233" s="241"/>
      <c r="W233" s="241"/>
      <c r="X233" s="241"/>
      <c r="Y233" s="241"/>
      <c r="Z233" s="241"/>
      <c r="AA233" s="241"/>
      <c r="AB233" s="241"/>
      <c r="AC233" s="241"/>
      <c r="AD233" s="241"/>
      <c r="AE233" s="241"/>
      <c r="AF233" s="241"/>
      <c r="AG233" s="241"/>
      <c r="AH233" s="241"/>
      <c r="AI233" s="241"/>
      <c r="AJ233" s="241"/>
      <c r="AK233" s="14"/>
    </row>
    <row r="234" spans="1:37" ht="1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c r="Y234" s="241"/>
      <c r="Z234" s="241"/>
      <c r="AA234" s="241"/>
      <c r="AB234" s="241"/>
      <c r="AC234" s="241"/>
      <c r="AD234" s="241"/>
      <c r="AE234" s="241"/>
      <c r="AF234" s="241"/>
      <c r="AG234" s="241"/>
      <c r="AH234" s="241"/>
      <c r="AI234" s="241"/>
      <c r="AJ234" s="241"/>
      <c r="AK234" s="14"/>
    </row>
    <row r="235" spans="1:37" ht="1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c r="V235" s="241"/>
      <c r="W235" s="241"/>
      <c r="X235" s="241"/>
      <c r="Y235" s="241"/>
      <c r="Z235" s="241"/>
      <c r="AA235" s="241"/>
      <c r="AB235" s="241"/>
      <c r="AC235" s="241"/>
      <c r="AD235" s="241"/>
      <c r="AE235" s="241"/>
      <c r="AF235" s="241"/>
      <c r="AG235" s="241"/>
      <c r="AH235" s="241"/>
      <c r="AI235" s="241"/>
      <c r="AJ235" s="241"/>
      <c r="AK235" s="14"/>
    </row>
    <row r="236" spans="1:37" ht="1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1"/>
      <c r="Y236" s="241"/>
      <c r="Z236" s="241"/>
      <c r="AA236" s="241"/>
      <c r="AB236" s="241"/>
      <c r="AC236" s="241"/>
      <c r="AD236" s="241"/>
      <c r="AE236" s="241"/>
      <c r="AF236" s="241"/>
      <c r="AG236" s="241"/>
      <c r="AH236" s="241"/>
      <c r="AI236" s="241"/>
      <c r="AJ236" s="241"/>
      <c r="AK236" s="14"/>
    </row>
    <row r="237" spans="1:37" ht="1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c r="V237" s="241"/>
      <c r="W237" s="241"/>
      <c r="X237" s="241"/>
      <c r="Y237" s="241"/>
      <c r="Z237" s="241"/>
      <c r="AA237" s="241"/>
      <c r="AB237" s="241"/>
      <c r="AC237" s="241"/>
      <c r="AD237" s="241"/>
      <c r="AE237" s="241"/>
      <c r="AF237" s="241"/>
      <c r="AG237" s="241"/>
      <c r="AH237" s="241"/>
      <c r="AI237" s="241"/>
      <c r="AJ237" s="241"/>
      <c r="AK237" s="14"/>
    </row>
    <row r="238" spans="1:37" ht="1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c r="V238" s="241"/>
      <c r="W238" s="241"/>
      <c r="X238" s="241"/>
      <c r="Y238" s="241"/>
      <c r="Z238" s="241"/>
      <c r="AA238" s="241"/>
      <c r="AB238" s="241"/>
      <c r="AC238" s="241"/>
      <c r="AD238" s="241"/>
      <c r="AE238" s="241"/>
      <c r="AF238" s="241"/>
      <c r="AG238" s="241"/>
      <c r="AH238" s="241"/>
      <c r="AI238" s="241"/>
      <c r="AJ238" s="241"/>
      <c r="AK238" s="14"/>
    </row>
    <row r="239" spans="1:37" ht="1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c r="V239" s="241"/>
      <c r="W239" s="241"/>
      <c r="X239" s="241"/>
      <c r="Y239" s="241"/>
      <c r="Z239" s="241"/>
      <c r="AA239" s="241"/>
      <c r="AB239" s="241"/>
      <c r="AC239" s="241"/>
      <c r="AD239" s="241"/>
      <c r="AE239" s="241"/>
      <c r="AF239" s="241"/>
      <c r="AG239" s="241"/>
      <c r="AH239" s="241"/>
      <c r="AI239" s="241"/>
      <c r="AJ239" s="241"/>
      <c r="AK239" s="14"/>
    </row>
    <row r="240" spans="1:37" ht="1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c r="V240" s="241"/>
      <c r="W240" s="241"/>
      <c r="X240" s="241"/>
      <c r="Y240" s="241"/>
      <c r="Z240" s="241"/>
      <c r="AA240" s="241"/>
      <c r="AB240" s="241"/>
      <c r="AC240" s="241"/>
      <c r="AD240" s="241"/>
      <c r="AE240" s="241"/>
      <c r="AF240" s="241"/>
      <c r="AG240" s="241"/>
      <c r="AH240" s="241"/>
      <c r="AI240" s="241"/>
      <c r="AJ240" s="241"/>
      <c r="AK240" s="14"/>
    </row>
    <row r="241" spans="1:37" ht="1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c r="V241" s="241"/>
      <c r="W241" s="241"/>
      <c r="X241" s="241"/>
      <c r="Y241" s="241"/>
      <c r="Z241" s="241"/>
      <c r="AA241" s="241"/>
      <c r="AB241" s="241"/>
      <c r="AC241" s="241"/>
      <c r="AD241" s="241"/>
      <c r="AE241" s="241"/>
      <c r="AF241" s="241"/>
      <c r="AG241" s="241"/>
      <c r="AH241" s="241"/>
      <c r="AI241" s="241"/>
      <c r="AJ241" s="241"/>
      <c r="AK241" s="14"/>
    </row>
    <row r="242" spans="1:37" ht="12.7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c r="V242" s="241"/>
      <c r="W242" s="241"/>
      <c r="X242" s="241"/>
      <c r="Y242" s="241"/>
      <c r="Z242" s="241"/>
      <c r="AA242" s="241"/>
      <c r="AB242" s="241"/>
      <c r="AC242" s="241"/>
      <c r="AD242" s="241"/>
      <c r="AE242" s="241"/>
      <c r="AF242" s="241"/>
      <c r="AG242" s="241"/>
      <c r="AH242" s="241"/>
      <c r="AI242" s="241"/>
      <c r="AJ242" s="241"/>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41" t="s">
        <v>256</v>
      </c>
      <c r="B244" s="241"/>
      <c r="C244" s="241"/>
      <c r="D244" s="241"/>
      <c r="E244" s="241"/>
      <c r="F244" s="241"/>
      <c r="G244" s="241"/>
      <c r="H244" s="241"/>
      <c r="I244" s="241"/>
      <c r="J244" s="241"/>
      <c r="K244" s="241"/>
      <c r="L244" s="241"/>
      <c r="M244" s="241"/>
      <c r="N244" s="241"/>
      <c r="O244" s="241"/>
      <c r="P244" s="241"/>
      <c r="Q244" s="241"/>
      <c r="R244" s="241"/>
      <c r="S244" s="241"/>
      <c r="T244" s="241"/>
      <c r="U244" s="241"/>
      <c r="V244" s="241"/>
      <c r="W244" s="241"/>
      <c r="X244" s="241"/>
      <c r="Y244" s="241"/>
      <c r="Z244" s="241"/>
      <c r="AA244" s="241"/>
      <c r="AB244" s="241"/>
      <c r="AC244" s="241"/>
      <c r="AD244" s="241"/>
      <c r="AE244" s="241"/>
      <c r="AF244" s="241"/>
      <c r="AG244" s="241"/>
      <c r="AH244" s="241"/>
      <c r="AI244" s="241"/>
      <c r="AJ244" s="241"/>
      <c r="AK244" s="14"/>
    </row>
    <row r="245" spans="1:37" ht="1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c r="V245" s="241"/>
      <c r="W245" s="241"/>
      <c r="X245" s="241"/>
      <c r="Y245" s="241"/>
      <c r="Z245" s="241"/>
      <c r="AA245" s="241"/>
      <c r="AB245" s="241"/>
      <c r="AC245" s="241"/>
      <c r="AD245" s="241"/>
      <c r="AE245" s="241"/>
      <c r="AF245" s="241"/>
      <c r="AG245" s="241"/>
      <c r="AH245" s="241"/>
      <c r="AI245" s="241"/>
      <c r="AJ245" s="241"/>
      <c r="AK245" s="14"/>
    </row>
    <row r="246" spans="1:37" ht="1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241"/>
      <c r="AF246" s="241"/>
      <c r="AG246" s="241"/>
      <c r="AH246" s="241"/>
      <c r="AI246" s="241"/>
      <c r="AJ246" s="241"/>
      <c r="AK246" s="14"/>
    </row>
    <row r="247" spans="1:37" ht="1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c r="V247" s="241"/>
      <c r="W247" s="241"/>
      <c r="X247" s="241"/>
      <c r="Y247" s="241"/>
      <c r="Z247" s="241"/>
      <c r="AA247" s="241"/>
      <c r="AB247" s="241"/>
      <c r="AC247" s="241"/>
      <c r="AD247" s="241"/>
      <c r="AE247" s="241"/>
      <c r="AF247" s="241"/>
      <c r="AG247" s="241"/>
      <c r="AH247" s="241"/>
      <c r="AI247" s="241"/>
      <c r="AJ247" s="241"/>
      <c r="AK247" s="14"/>
    </row>
    <row r="248" spans="1:37" ht="1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c r="AC248" s="241"/>
      <c r="AD248" s="241"/>
      <c r="AE248" s="241"/>
      <c r="AF248" s="241"/>
      <c r="AG248" s="241"/>
      <c r="AH248" s="241"/>
      <c r="AI248" s="241"/>
      <c r="AJ248" s="241"/>
      <c r="AK248" s="14"/>
    </row>
    <row r="249" spans="1:37" ht="1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c r="V249" s="241"/>
      <c r="W249" s="241"/>
      <c r="X249" s="241"/>
      <c r="Y249" s="241"/>
      <c r="Z249" s="241"/>
      <c r="AA249" s="241"/>
      <c r="AB249" s="241"/>
      <c r="AC249" s="241"/>
      <c r="AD249" s="241"/>
      <c r="AE249" s="241"/>
      <c r="AF249" s="241"/>
      <c r="AG249" s="241"/>
      <c r="AH249" s="241"/>
      <c r="AI249" s="241"/>
      <c r="AJ249" s="241"/>
      <c r="AK249" s="14"/>
    </row>
    <row r="250" spans="1:37" ht="1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c r="V250" s="241"/>
      <c r="W250" s="241"/>
      <c r="X250" s="241"/>
      <c r="Y250" s="241"/>
      <c r="Z250" s="241"/>
      <c r="AA250" s="241"/>
      <c r="AB250" s="241"/>
      <c r="AC250" s="241"/>
      <c r="AD250" s="241"/>
      <c r="AE250" s="241"/>
      <c r="AF250" s="241"/>
      <c r="AG250" s="241"/>
      <c r="AH250" s="241"/>
      <c r="AI250" s="241"/>
      <c r="AJ250" s="241"/>
      <c r="AK250" s="14"/>
    </row>
    <row r="251" spans="1:37" ht="1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c r="V251" s="241"/>
      <c r="W251" s="241"/>
      <c r="X251" s="241"/>
      <c r="Y251" s="241"/>
      <c r="Z251" s="241"/>
      <c r="AA251" s="241"/>
      <c r="AB251" s="241"/>
      <c r="AC251" s="241"/>
      <c r="AD251" s="241"/>
      <c r="AE251" s="241"/>
      <c r="AF251" s="241"/>
      <c r="AG251" s="241"/>
      <c r="AH251" s="241"/>
      <c r="AI251" s="241"/>
      <c r="AJ251" s="241"/>
      <c r="AK251" s="14"/>
    </row>
    <row r="252" spans="1:37" ht="1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c r="Y252" s="241"/>
      <c r="Z252" s="241"/>
      <c r="AA252" s="241"/>
      <c r="AB252" s="241"/>
      <c r="AC252" s="241"/>
      <c r="AD252" s="241"/>
      <c r="AE252" s="241"/>
      <c r="AF252" s="241"/>
      <c r="AG252" s="241"/>
      <c r="AH252" s="241"/>
      <c r="AI252" s="241"/>
      <c r="AJ252" s="241"/>
      <c r="AK252" s="14"/>
    </row>
    <row r="253" spans="1:37" ht="1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1"/>
      <c r="Y253" s="241"/>
      <c r="Z253" s="241"/>
      <c r="AA253" s="241"/>
      <c r="AB253" s="241"/>
      <c r="AC253" s="241"/>
      <c r="AD253" s="241"/>
      <c r="AE253" s="241"/>
      <c r="AF253" s="241"/>
      <c r="AG253" s="241"/>
      <c r="AH253" s="241"/>
      <c r="AI253" s="241"/>
      <c r="AJ253" s="241"/>
      <c r="AK253" s="14"/>
    </row>
    <row r="254" spans="1:37" ht="3.7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c r="Y254" s="241"/>
      <c r="Z254" s="241"/>
      <c r="AA254" s="241"/>
      <c r="AB254" s="241"/>
      <c r="AC254" s="241"/>
      <c r="AD254" s="241"/>
      <c r="AE254" s="241"/>
      <c r="AF254" s="241"/>
      <c r="AG254" s="241"/>
      <c r="AH254" s="241"/>
      <c r="AI254" s="241"/>
      <c r="AJ254" s="241"/>
      <c r="AK254" s="14"/>
    </row>
    <row r="255" spans="1:37" ht="15" customHeight="1">
      <c r="A255" s="241" t="s">
        <v>259</v>
      </c>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c r="Y255" s="241"/>
      <c r="Z255" s="241"/>
      <c r="AA255" s="241"/>
      <c r="AB255" s="241"/>
      <c r="AC255" s="241"/>
      <c r="AD255" s="241"/>
      <c r="AE255" s="241"/>
      <c r="AF255" s="241"/>
      <c r="AG255" s="241"/>
      <c r="AH255" s="241"/>
      <c r="AI255" s="241"/>
      <c r="AJ255" s="241"/>
      <c r="AK255" s="14"/>
    </row>
    <row r="256" spans="1:37" ht="1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14"/>
    </row>
    <row r="257" spans="1:37" ht="1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c r="V257" s="241"/>
      <c r="W257" s="241"/>
      <c r="X257" s="241"/>
      <c r="Y257" s="241"/>
      <c r="Z257" s="241"/>
      <c r="AA257" s="241"/>
      <c r="AB257" s="241"/>
      <c r="AC257" s="241"/>
      <c r="AD257" s="241"/>
      <c r="AE257" s="241"/>
      <c r="AF257" s="241"/>
      <c r="AG257" s="241"/>
      <c r="AH257" s="241"/>
      <c r="AI257" s="241"/>
      <c r="AJ257" s="241"/>
      <c r="AK257" s="14"/>
    </row>
    <row r="258" spans="1:37" ht="1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1"/>
      <c r="Y258" s="241"/>
      <c r="Z258" s="241"/>
      <c r="AA258" s="241"/>
      <c r="AB258" s="241"/>
      <c r="AC258" s="241"/>
      <c r="AD258" s="241"/>
      <c r="AE258" s="241"/>
      <c r="AF258" s="241"/>
      <c r="AG258" s="241"/>
      <c r="AH258" s="241"/>
      <c r="AI258" s="241"/>
      <c r="AJ258" s="241"/>
      <c r="AK258" s="14"/>
    </row>
    <row r="259" spans="1:37" ht="1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1"/>
      <c r="Z259" s="241"/>
      <c r="AA259" s="241"/>
      <c r="AB259" s="241"/>
      <c r="AC259" s="241"/>
      <c r="AD259" s="241"/>
      <c r="AE259" s="241"/>
      <c r="AF259" s="241"/>
      <c r="AG259" s="241"/>
      <c r="AH259" s="241"/>
      <c r="AI259" s="241"/>
      <c r="AJ259" s="241"/>
      <c r="AK259" s="14"/>
    </row>
    <row r="260" spans="1:37" ht="1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1"/>
      <c r="Y260" s="241"/>
      <c r="Z260" s="241"/>
      <c r="AA260" s="241"/>
      <c r="AB260" s="241"/>
      <c r="AC260" s="241"/>
      <c r="AD260" s="241"/>
      <c r="AE260" s="241"/>
      <c r="AF260" s="241"/>
      <c r="AG260" s="241"/>
      <c r="AH260" s="241"/>
      <c r="AI260" s="241"/>
      <c r="AJ260" s="241"/>
      <c r="AK260" s="14"/>
    </row>
    <row r="261" spans="1:37" ht="1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1"/>
      <c r="Y261" s="241"/>
      <c r="Z261" s="241"/>
      <c r="AA261" s="241"/>
      <c r="AB261" s="241"/>
      <c r="AC261" s="241"/>
      <c r="AD261" s="241"/>
      <c r="AE261" s="241"/>
      <c r="AF261" s="241"/>
      <c r="AG261" s="241"/>
      <c r="AH261" s="241"/>
      <c r="AI261" s="241"/>
      <c r="AJ261" s="241"/>
      <c r="AK261" s="14"/>
    </row>
    <row r="262" spans="1:37" ht="1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1"/>
      <c r="Y262" s="241"/>
      <c r="Z262" s="241"/>
      <c r="AA262" s="241"/>
      <c r="AB262" s="241"/>
      <c r="AC262" s="241"/>
      <c r="AD262" s="241"/>
      <c r="AE262" s="241"/>
      <c r="AF262" s="241"/>
      <c r="AG262" s="241"/>
      <c r="AH262" s="241"/>
      <c r="AI262" s="241"/>
      <c r="AJ262" s="241"/>
      <c r="AK262" s="14"/>
    </row>
    <row r="263" spans="1:37" ht="1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241"/>
      <c r="AF263" s="241"/>
      <c r="AG263" s="241"/>
      <c r="AH263" s="241"/>
      <c r="AI263" s="241"/>
      <c r="AJ263" s="241"/>
      <c r="AK263" s="14"/>
    </row>
    <row r="264" spans="1:37" ht="1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c r="Y264" s="241"/>
      <c r="Z264" s="241"/>
      <c r="AA264" s="241"/>
      <c r="AB264" s="241"/>
      <c r="AC264" s="241"/>
      <c r="AD264" s="241"/>
      <c r="AE264" s="241"/>
      <c r="AF264" s="241"/>
      <c r="AG264" s="241"/>
      <c r="AH264" s="241"/>
      <c r="AI264" s="241"/>
      <c r="AJ264" s="241"/>
      <c r="AK264" s="14"/>
    </row>
    <row r="265" spans="1:37" ht="1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c r="V265" s="241"/>
      <c r="W265" s="241"/>
      <c r="X265" s="241"/>
      <c r="Y265" s="241"/>
      <c r="Z265" s="241"/>
      <c r="AA265" s="241"/>
      <c r="AB265" s="241"/>
      <c r="AC265" s="241"/>
      <c r="AD265" s="241"/>
      <c r="AE265" s="241"/>
      <c r="AF265" s="241"/>
      <c r="AG265" s="241"/>
      <c r="AH265" s="241"/>
      <c r="AI265" s="241"/>
      <c r="AJ265" s="241"/>
      <c r="AK265" s="14"/>
    </row>
    <row r="266" spans="1:37" ht="1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1"/>
      <c r="Y266" s="241"/>
      <c r="Z266" s="241"/>
      <c r="AA266" s="241"/>
      <c r="AB266" s="241"/>
      <c r="AC266" s="241"/>
      <c r="AD266" s="241"/>
      <c r="AE266" s="241"/>
      <c r="AF266" s="241"/>
      <c r="AG266" s="241"/>
      <c r="AH266" s="241"/>
      <c r="AI266" s="241"/>
      <c r="AJ266" s="241"/>
      <c r="AK266" s="14"/>
    </row>
    <row r="267" spans="1:37" ht="1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c r="V267" s="241"/>
      <c r="W267" s="241"/>
      <c r="X267" s="241"/>
      <c r="Y267" s="241"/>
      <c r="Z267" s="241"/>
      <c r="AA267" s="241"/>
      <c r="AB267" s="241"/>
      <c r="AC267" s="241"/>
      <c r="AD267" s="241"/>
      <c r="AE267" s="241"/>
      <c r="AF267" s="241"/>
      <c r="AG267" s="241"/>
      <c r="AH267" s="241"/>
      <c r="AI267" s="241"/>
      <c r="AJ267" s="241"/>
      <c r="AK267" s="14"/>
    </row>
    <row r="268" spans="1:37" ht="1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c r="Y268" s="241"/>
      <c r="Z268" s="241"/>
      <c r="AA268" s="241"/>
      <c r="AB268" s="241"/>
      <c r="AC268" s="241"/>
      <c r="AD268" s="241"/>
      <c r="AE268" s="241"/>
      <c r="AF268" s="241"/>
      <c r="AG268" s="241"/>
      <c r="AH268" s="241"/>
      <c r="AI268" s="241"/>
      <c r="AJ268" s="241"/>
      <c r="AK268" s="14"/>
    </row>
    <row r="269" spans="1:37" ht="1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c r="V269" s="241"/>
      <c r="W269" s="241"/>
      <c r="X269" s="241"/>
      <c r="Y269" s="241"/>
      <c r="Z269" s="241"/>
      <c r="AA269" s="241"/>
      <c r="AB269" s="241"/>
      <c r="AC269" s="241"/>
      <c r="AD269" s="241"/>
      <c r="AE269" s="241"/>
      <c r="AF269" s="241"/>
      <c r="AG269" s="241"/>
      <c r="AH269" s="241"/>
      <c r="AI269" s="241"/>
      <c r="AJ269" s="241"/>
      <c r="AK269" s="14"/>
    </row>
    <row r="270" spans="1:37" ht="1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c r="Y270" s="241"/>
      <c r="Z270" s="241"/>
      <c r="AA270" s="241"/>
      <c r="AB270" s="241"/>
      <c r="AC270" s="241"/>
      <c r="AD270" s="241"/>
      <c r="AE270" s="241"/>
      <c r="AF270" s="241"/>
      <c r="AG270" s="241"/>
      <c r="AH270" s="241"/>
      <c r="AI270" s="241"/>
      <c r="AJ270" s="241"/>
      <c r="AK270" s="14"/>
    </row>
    <row r="271" spans="1:37" ht="1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c r="V271" s="241"/>
      <c r="W271" s="241"/>
      <c r="X271" s="241"/>
      <c r="Y271" s="241"/>
      <c r="Z271" s="241"/>
      <c r="AA271" s="241"/>
      <c r="AB271" s="241"/>
      <c r="AC271" s="241"/>
      <c r="AD271" s="241"/>
      <c r="AE271" s="241"/>
      <c r="AF271" s="241"/>
      <c r="AG271" s="241"/>
      <c r="AH271" s="241"/>
      <c r="AI271" s="241"/>
      <c r="AJ271" s="241"/>
      <c r="AK271" s="14"/>
    </row>
    <row r="272" spans="1:37" ht="1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1"/>
      <c r="Y272" s="241"/>
      <c r="Z272" s="241"/>
      <c r="AA272" s="241"/>
      <c r="AB272" s="241"/>
      <c r="AC272" s="241"/>
      <c r="AD272" s="241"/>
      <c r="AE272" s="241"/>
      <c r="AF272" s="241"/>
      <c r="AG272" s="241"/>
      <c r="AH272" s="241"/>
      <c r="AI272" s="241"/>
      <c r="AJ272" s="241"/>
      <c r="AK272" s="14"/>
    </row>
    <row r="273" spans="1:37" ht="1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241"/>
      <c r="AF273" s="241"/>
      <c r="AG273" s="241"/>
      <c r="AH273" s="241"/>
      <c r="AI273" s="241"/>
      <c r="AJ273" s="241"/>
      <c r="AK273" s="14"/>
    </row>
    <row r="274" spans="1:37" ht="1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1"/>
      <c r="Y274" s="241"/>
      <c r="Z274" s="241"/>
      <c r="AA274" s="241"/>
      <c r="AB274" s="241"/>
      <c r="AC274" s="241"/>
      <c r="AD274" s="241"/>
      <c r="AE274" s="241"/>
      <c r="AF274" s="241"/>
      <c r="AG274" s="241"/>
      <c r="AH274" s="241"/>
      <c r="AI274" s="241"/>
      <c r="AJ274" s="241"/>
      <c r="AK274" s="14"/>
    </row>
    <row r="275" spans="1:37" ht="2.2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c r="V275" s="241"/>
      <c r="W275" s="241"/>
      <c r="X275" s="241"/>
      <c r="Y275" s="241"/>
      <c r="Z275" s="241"/>
      <c r="AA275" s="241"/>
      <c r="AB275" s="241"/>
      <c r="AC275" s="241"/>
      <c r="AD275" s="241"/>
      <c r="AE275" s="241"/>
      <c r="AF275" s="241"/>
      <c r="AG275" s="241"/>
      <c r="AH275" s="241"/>
      <c r="AI275" s="241"/>
      <c r="AJ275" s="241"/>
      <c r="AK275" s="14"/>
    </row>
    <row r="276" spans="1:37" ht="15" customHeight="1">
      <c r="A276" s="241" t="s">
        <v>260</v>
      </c>
      <c r="B276" s="241"/>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c r="AA276" s="241"/>
      <c r="AB276" s="241"/>
      <c r="AC276" s="241"/>
      <c r="AD276" s="241"/>
      <c r="AE276" s="241"/>
      <c r="AF276" s="241"/>
      <c r="AG276" s="241"/>
      <c r="AH276" s="241"/>
      <c r="AI276" s="241"/>
      <c r="AJ276" s="241"/>
      <c r="AK276" s="14"/>
    </row>
    <row r="277" spans="1:37" ht="1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c r="Y277" s="241"/>
      <c r="Z277" s="241"/>
      <c r="AA277" s="241"/>
      <c r="AB277" s="241"/>
      <c r="AC277" s="241"/>
      <c r="AD277" s="241"/>
      <c r="AE277" s="241"/>
      <c r="AF277" s="241"/>
      <c r="AG277" s="241"/>
      <c r="AH277" s="241"/>
      <c r="AI277" s="241"/>
      <c r="AJ277" s="241"/>
      <c r="AK277" s="14"/>
    </row>
    <row r="278" spans="1:37" ht="1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c r="AA278" s="241"/>
      <c r="AB278" s="241"/>
      <c r="AC278" s="241"/>
      <c r="AD278" s="241"/>
      <c r="AE278" s="241"/>
      <c r="AF278" s="241"/>
      <c r="AG278" s="241"/>
      <c r="AH278" s="241"/>
      <c r="AI278" s="241"/>
      <c r="AJ278" s="241"/>
      <c r="AK278" s="14"/>
    </row>
    <row r="279" spans="1:37" ht="1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c r="Y279" s="241"/>
      <c r="Z279" s="241"/>
      <c r="AA279" s="241"/>
      <c r="AB279" s="241"/>
      <c r="AC279" s="241"/>
      <c r="AD279" s="241"/>
      <c r="AE279" s="241"/>
      <c r="AF279" s="241"/>
      <c r="AG279" s="241"/>
      <c r="AH279" s="241"/>
      <c r="AI279" s="241"/>
      <c r="AJ279" s="241"/>
      <c r="AK279" s="14"/>
    </row>
    <row r="280" spans="1:37" ht="1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c r="V280" s="241"/>
      <c r="W280" s="241"/>
      <c r="X280" s="241"/>
      <c r="Y280" s="241"/>
      <c r="Z280" s="241"/>
      <c r="AA280" s="241"/>
      <c r="AB280" s="241"/>
      <c r="AC280" s="241"/>
      <c r="AD280" s="241"/>
      <c r="AE280" s="241"/>
      <c r="AF280" s="241"/>
      <c r="AG280" s="241"/>
      <c r="AH280" s="241"/>
      <c r="AI280" s="241"/>
      <c r="AJ280" s="241"/>
      <c r="AK280" s="14"/>
    </row>
    <row r="281" spans="1:37" ht="1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c r="V281" s="241"/>
      <c r="W281" s="241"/>
      <c r="X281" s="241"/>
      <c r="Y281" s="241"/>
      <c r="Z281" s="241"/>
      <c r="AA281" s="241"/>
      <c r="AB281" s="241"/>
      <c r="AC281" s="241"/>
      <c r="AD281" s="241"/>
      <c r="AE281" s="241"/>
      <c r="AF281" s="241"/>
      <c r="AG281" s="241"/>
      <c r="AH281" s="241"/>
      <c r="AI281" s="241"/>
      <c r="AJ281" s="241"/>
      <c r="AK281" s="14"/>
    </row>
    <row r="282" spans="1:37" ht="1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1"/>
      <c r="Y282" s="241"/>
      <c r="Z282" s="241"/>
      <c r="AA282" s="241"/>
      <c r="AB282" s="241"/>
      <c r="AC282" s="241"/>
      <c r="AD282" s="241"/>
      <c r="AE282" s="241"/>
      <c r="AF282" s="241"/>
      <c r="AG282" s="241"/>
      <c r="AH282" s="241"/>
      <c r="AI282" s="241"/>
      <c r="AJ282" s="241"/>
      <c r="AK282" s="14"/>
    </row>
    <row r="283" spans="1:37" ht="1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1"/>
      <c r="Y283" s="241"/>
      <c r="Z283" s="241"/>
      <c r="AA283" s="241"/>
      <c r="AB283" s="241"/>
      <c r="AC283" s="241"/>
      <c r="AD283" s="241"/>
      <c r="AE283" s="241"/>
      <c r="AF283" s="241"/>
      <c r="AG283" s="241"/>
      <c r="AH283" s="241"/>
      <c r="AI283" s="241"/>
      <c r="AJ283" s="241"/>
      <c r="AK283" s="14"/>
    </row>
    <row r="284" spans="1:37" ht="1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c r="V284" s="241"/>
      <c r="W284" s="241"/>
      <c r="X284" s="241"/>
      <c r="Y284" s="241"/>
      <c r="Z284" s="241"/>
      <c r="AA284" s="241"/>
      <c r="AB284" s="241"/>
      <c r="AC284" s="241"/>
      <c r="AD284" s="241"/>
      <c r="AE284" s="241"/>
      <c r="AF284" s="241"/>
      <c r="AG284" s="241"/>
      <c r="AH284" s="241"/>
      <c r="AI284" s="241"/>
      <c r="AJ284" s="241"/>
      <c r="AK284" s="14"/>
    </row>
    <row r="285" spans="1:37" ht="1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c r="Y285" s="241"/>
      <c r="Z285" s="241"/>
      <c r="AA285" s="241"/>
      <c r="AB285" s="241"/>
      <c r="AC285" s="241"/>
      <c r="AD285" s="241"/>
      <c r="AE285" s="241"/>
      <c r="AF285" s="241"/>
      <c r="AG285" s="241"/>
      <c r="AH285" s="241"/>
      <c r="AI285" s="241"/>
      <c r="AJ285" s="241"/>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88">
    <cfRule type="expression" dxfId="102" priority="49">
      <formula>AK88&lt;&gt;""</formula>
    </cfRule>
  </conditionalFormatting>
  <conditionalFormatting sqref="A145 A148:A154">
    <cfRule type="expression" dxfId="101" priority="43">
      <formula>$AK145&lt;&gt;""</formula>
    </cfRule>
  </conditionalFormatting>
  <conditionalFormatting sqref="A91:F91">
    <cfRule type="expression" dxfId="100" priority="41">
      <formula>$AK$91&lt;&gt;""</formula>
    </cfRule>
  </conditionalFormatting>
  <conditionalFormatting sqref="B67:B68 B72 B82:B83 C88:F88">
    <cfRule type="expression" dxfId="99" priority="55">
      <formula>AK67&lt;&gt;""</formula>
    </cfRule>
  </conditionalFormatting>
  <conditionalFormatting sqref="B76">
    <cfRule type="expression" dxfId="98" priority="52">
      <formula>AR76&lt;&gt;""</formula>
    </cfRule>
  </conditionalFormatting>
  <conditionalFormatting sqref="B88">
    <cfRule type="expression" dxfId="97" priority="172">
      <formula>#REF!&lt;&gt;""</formula>
    </cfRule>
  </conditionalFormatting>
  <conditionalFormatting sqref="B97:B98">
    <cfRule type="expression" dxfId="96" priority="44">
      <formula>$AK97&lt;&gt;""</formula>
    </cfRule>
  </conditionalFormatting>
  <conditionalFormatting sqref="B112 A120">
    <cfRule type="expression" dxfId="95" priority="48">
      <formula>$AK112&lt;&gt;""</formula>
    </cfRule>
  </conditionalFormatting>
  <conditionalFormatting sqref="B130">
    <cfRule type="expression" dxfId="94" priority="42">
      <formula>$AR$130&lt;&gt;""</formula>
    </cfRule>
  </conditionalFormatting>
  <conditionalFormatting sqref="B135:G135">
    <cfRule type="expression" dxfId="93" priority="3">
      <formula>$AR$135&lt;&gt;""</formula>
    </cfRule>
  </conditionalFormatting>
  <conditionalFormatting sqref="B136:H136">
    <cfRule type="expression" dxfId="92" priority="2">
      <formula>$AR$136&lt;&gt;""</formula>
    </cfRule>
  </conditionalFormatting>
  <conditionalFormatting sqref="B106:I106">
    <cfRule type="expression" dxfId="91" priority="45">
      <formula>$AK$106&lt;&gt;""</formula>
    </cfRule>
  </conditionalFormatting>
  <conditionalFormatting sqref="B113:I114">
    <cfRule type="expression" dxfId="90" priority="39">
      <formula>$AK$114&lt;&gt;""</formula>
    </cfRule>
  </conditionalFormatting>
  <conditionalFormatting sqref="B132:I132">
    <cfRule type="expression" dxfId="89" priority="6">
      <formula>$AR$132&lt;&gt;""</formula>
    </cfRule>
  </conditionalFormatting>
  <conditionalFormatting sqref="B133:I133">
    <cfRule type="expression" dxfId="88" priority="5">
      <formula>$AR$133&lt;&gt;""</formula>
    </cfRule>
  </conditionalFormatting>
  <conditionalFormatting sqref="B134:I134">
    <cfRule type="expression" dxfId="87" priority="4">
      <formula>$AR$134&lt;&gt;""</formula>
    </cfRule>
  </conditionalFormatting>
  <conditionalFormatting sqref="B137:I138">
    <cfRule type="expression" dxfId="86" priority="1">
      <formula>$AR$137&lt;&gt;""</formula>
    </cfRule>
  </conditionalFormatting>
  <conditionalFormatting sqref="B115:J115">
    <cfRule type="expression" dxfId="85" priority="40">
      <formula>$AK$115&lt;&gt;""</formula>
    </cfRule>
  </conditionalFormatting>
  <conditionalFormatting sqref="B116:J116">
    <cfRule type="expression" dxfId="84" priority="46">
      <formula>$AK$116&lt;&gt;""</formula>
    </cfRule>
  </conditionalFormatting>
  <conditionalFormatting sqref="B117:J117">
    <cfRule type="expression" dxfId="83" priority="38">
      <formula>$AK$117&lt;&gt;""</formula>
    </cfRule>
  </conditionalFormatting>
  <conditionalFormatting sqref="B128:K128">
    <cfRule type="expression" dxfId="82" priority="7">
      <formula>$AR$128&lt;&gt;""</formula>
    </cfRule>
  </conditionalFormatting>
  <conditionalFormatting sqref="C67:C68 C72 C82:C83">
    <cfRule type="expression" dxfId="81" priority="157">
      <formula>#REF!&lt;&gt;""</formula>
    </cfRule>
  </conditionalFormatting>
  <conditionalFormatting sqref="C76:L76">
    <cfRule type="expression" dxfId="80" priority="191">
      <formula>#REF!&lt;&gt;""</formula>
    </cfRule>
  </conditionalFormatting>
  <conditionalFormatting sqref="D67:I67 D68:J68 D72:I72 D82:G83">
    <cfRule type="expression" dxfId="79" priority="156">
      <formula>AL67&lt;&gt;""</formula>
    </cfRule>
  </conditionalFormatting>
  <conditionalFormatting sqref="AK128:AK139">
    <cfRule type="expression" priority="35">
      <formula>$T$97&lt;&gt;""</formula>
    </cfRule>
  </conditionalFormatting>
  <conditionalFormatting sqref="AK126:XFD127 AL128:AR128 AS128:XFD130 AL129:AQ129 AL130:AR130 AL131:XFD139">
    <cfRule type="expression" priority="151">
      <formula>$T$97&lt;&gt;""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4:W154 L153:W153"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3" spans="1:45" ht="14.25" thickBot="1"/>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77"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77"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77"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77"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12"/>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08"/>
      <c r="AP10" s="208"/>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12"/>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08"/>
      <c r="AP11" s="208"/>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12"/>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08"/>
      <c r="AP12" s="208"/>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12"/>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08"/>
      <c r="AP13" s="208"/>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12"/>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08"/>
      <c r="AP14" s="208"/>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12"/>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08"/>
      <c r="AP15" s="208"/>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12"/>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08"/>
      <c r="AP16" s="208"/>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12"/>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08"/>
      <c r="AP17" s="208"/>
      <c r="AQ17" s="96" t="str">
        <f t="shared" si="9"/>
        <v/>
      </c>
    </row>
    <row r="18" spans="1:43" s="125" customFormat="1">
      <c r="A18" s="119">
        <v>13</v>
      </c>
      <c r="B18" s="120">
        <v>4</v>
      </c>
      <c r="C18" s="120" t="str">
        <f>IF(追加記入欄!K13="", "", 追加記入欄!K13)</f>
        <v/>
      </c>
      <c r="D18" s="120">
        <f t="shared" ref="D18:D21" si="51">IF(C18="",0,1)</f>
        <v>0</v>
      </c>
      <c r="E18" s="120">
        <f>E17</f>
        <v>0</v>
      </c>
      <c r="F18" s="120">
        <f>IF(E18&gt;1,D18,0)</f>
        <v>0</v>
      </c>
      <c r="G18" s="120">
        <v>1</v>
      </c>
      <c r="H18" s="120">
        <f>IF(AL18="",0,1)</f>
        <v>0</v>
      </c>
      <c r="I18" s="120">
        <f>SUM(H$18:H18)*H18</f>
        <v>0</v>
      </c>
      <c r="J18" s="120">
        <f>SUM(H$18:H$21)</f>
        <v>0</v>
      </c>
      <c r="K18" s="120">
        <f>IF(J18&gt;1,I18,0)</f>
        <v>0</v>
      </c>
      <c r="L18" s="119">
        <f>IF(AND(D18=1,H18=1),1,IF(AND(D18=1,J18=0,G18=1),1,0))</f>
        <v>0</v>
      </c>
      <c r="M18" s="119">
        <f>IF(L18=0,0,SUM(L$6:L18))</f>
        <v>0</v>
      </c>
      <c r="N18" s="121"/>
      <c r="O18" s="121"/>
      <c r="P18" s="121"/>
      <c r="Q18" s="122"/>
      <c r="R18" s="121" t="str">
        <f>IF(F18=0,"",C18)</f>
        <v/>
      </c>
      <c r="S18" s="123" t="str">
        <f>IF(K18=0,"",K18)</f>
        <v/>
      </c>
      <c r="T18" s="123" t="str">
        <f>IF('建築工事届（別記第40号様式）'!AL72=TRUE,1,IF('建築工事届（別記第40号様式）'!AM72,2,IF('建築工事届（別記第40号様式）'!AN72,3,IF('建築工事届（別記第40号様式）'!AL74,4,IF('建築工事届（別記第40号様式）'!AM74,5,IF('建築工事届（別記第40号様式）'!AN74,6,""))))))</f>
        <v/>
      </c>
      <c r="U18" s="123" t="str">
        <f>IF('建築工事届（別記第40号様式）'!AL76,1,IF('建築工事届（別記第40号様式）'!AM76,2,IF('建築工事届（別記第40号様式）'!AL77,3,IF('建築工事届（別記第40号様式）'!AL78,4,IF('建築工事届（別記第40号様式）'!AM78,5,"")))))</f>
        <v/>
      </c>
      <c r="V18" s="123" t="str">
        <f>IF('建築工事届（別記第40号様式）'!AL83,1,IF('建築工事届（別記第40号様式）'!AM83,2,IF('建築工事届（別記第40号様式）'!AL84,3,IF('建築工事届（別記第40号様式）'!AM84,4,IF('建築工事届（別記第40号様式）'!AL85,5,"")))))</f>
        <v/>
      </c>
      <c r="W18" s="123" t="str">
        <f>IF(追加記入欄!AM4=TRUE,1,IF(追加記入欄!AN4=TRUE,2,IF(追加記入欄!AO4=TRUE,3,IF(追加記入欄!AP4=TRUE,4,""))))</f>
        <v/>
      </c>
      <c r="X18" s="124" t="str">
        <f>IF(OR(追加記入欄!AM7="",追加記入欄!K13=""),"",追加記入欄!AM7&amp;
IF(追加記入欄!AM14,1,IF(追加記入欄!AM15,2,IF(追加記入欄!AM16,3,IF(追加記入欄!AM17,4,IF(追加記入欄!AM18,5,IF(追加記入欄!AM19,6,IF(追加記入欄!AM20,9,0))))))))</f>
        <v/>
      </c>
      <c r="Y18" s="123" t="str">
        <f>IF(追加記入欄!AM21,1,"")</f>
        <v/>
      </c>
      <c r="Z18" s="123" t="str">
        <f>IF(追加記入欄!AM22=TRUE,1,IF(追加記入欄!AM23,2,IF(追加記入欄!AM24,3,IF(追加記入欄!AM25,4,IF(追加記入欄!AM26,5,IF(追加記入欄!AM27,6,""))))))</f>
        <v/>
      </c>
      <c r="AA18" s="123" t="e">
        <f>ROUND(IF(ISBLANK(追加記入欄!L28),"",追加記入欄!L28),0)</f>
        <v>#VALUE!</v>
      </c>
      <c r="AB18" s="124" t="e">
        <f>ROUND(IF(追加記入欄!L30="", "",IF(AND(追加記入欄!L30&lt;10.5,追加記入欄!L30&gt;10),11, 追加記入欄!L30)),0)</f>
        <v>#VALUE!</v>
      </c>
      <c r="AC18" s="123" t="e">
        <f>ROUND(IF(追加記入欄!L31="", "", 追加記入欄!L31),0)</f>
        <v>#VALUE!</v>
      </c>
      <c r="AD18" s="123" t="str">
        <f>IF(追加記入欄!L32="", "",追加記入欄!L32)</f>
        <v/>
      </c>
      <c r="AE18" s="123" t="str">
        <f>IF(追加記入欄!L33="", "",追加記入欄!L33)</f>
        <v/>
      </c>
      <c r="AF18" s="212"/>
      <c r="AG18" s="123" t="str">
        <f>IF(追加記入欄!AM67,1,IF(追加記入欄!AN67,1,IF(追加記入欄!AO67,1,IF(追加記入欄!AN68,2,IF(追加記入欄!AO68,2,"")))))</f>
        <v/>
      </c>
      <c r="AH18" s="123" t="str">
        <f>IF(追加記入欄!AM69=TRUE,1,IF(追加記入欄!AN69=TRUE,2,IF(追加記入欄!AO69=TRUE,3,IF(追加記入欄!AM70=TRUE,4,IF(追加記入欄!AN70=TRUE,5,"")))))</f>
        <v/>
      </c>
      <c r="AI18" s="123" t="str">
        <f>IF(追加記入欄!AM71,1,IF(追加記入欄!AN71,2,IF(追加記入欄!AO71,3,"")))</f>
        <v/>
      </c>
      <c r="AJ18" s="123" t="str">
        <f>IF(追加記入欄!AM72,1,IF(追加記入欄!AN72,2,IF(追加記入欄!AO72,3,"")))</f>
        <v/>
      </c>
      <c r="AK18" s="123" t="str">
        <f>IF(追加記入欄!AM73,1,IF(追加記入欄!AN73,2,IF(追加記入欄!AO73,3,"")))</f>
        <v/>
      </c>
      <c r="AL18" s="123" t="str">
        <f>IF(追加記入欄!AM74,1,"")</f>
        <v/>
      </c>
      <c r="AM18" s="123" t="str">
        <f>IF(追加記入欄!K75=0,"",追加記入欄!K75)</f>
        <v/>
      </c>
      <c r="AN18" s="123" t="e">
        <f>ROUND(IF(追加記入欄!K76=0,"",追加記入欄!K76),0)</f>
        <v>#VALUE!</v>
      </c>
      <c r="AO18" s="208"/>
      <c r="AP18" s="208"/>
      <c r="AQ18" s="123" t="str">
        <f t="shared" si="9"/>
        <v/>
      </c>
    </row>
    <row r="19" spans="1:43" s="125" customFormat="1">
      <c r="A19" s="119">
        <v>14</v>
      </c>
      <c r="B19" s="120">
        <v>4</v>
      </c>
      <c r="C19" s="120" t="str">
        <f>C18</f>
        <v/>
      </c>
      <c r="D19" s="120">
        <f t="shared" si="51"/>
        <v>0</v>
      </c>
      <c r="E19" s="120">
        <f t="shared" si="10"/>
        <v>0</v>
      </c>
      <c r="F19" s="120">
        <f>IF(E19&gt;1,D19,0)</f>
        <v>0</v>
      </c>
      <c r="G19" s="120">
        <v>2</v>
      </c>
      <c r="H19" s="120">
        <f>IF(AL19="",0,1)</f>
        <v>0</v>
      </c>
      <c r="I19" s="120">
        <f>SUM(H$18:H19)*H19</f>
        <v>0</v>
      </c>
      <c r="J19" s="120">
        <f>SUM(H$18:H$21)</f>
        <v>0</v>
      </c>
      <c r="K19" s="120">
        <f t="shared" ref="K19:K21" si="52">IF(J19&gt;1,I19,0)</f>
        <v>0</v>
      </c>
      <c r="L19" s="119">
        <f>IF(AND(D19=1,H19=1),1,IF(AND(D19=1,J19=0,G19=1),1,0))</f>
        <v>0</v>
      </c>
      <c r="M19" s="119">
        <f>IF(L19=0,0,SUM(L$6:L19))</f>
        <v>0</v>
      </c>
      <c r="N19" s="121"/>
      <c r="O19" s="121"/>
      <c r="P19" s="121"/>
      <c r="Q19" s="122"/>
      <c r="R19" s="121" t="str">
        <f>IF(F19=0,"",C19)</f>
        <v/>
      </c>
      <c r="S19" s="123" t="str">
        <f t="shared" ref="S19:S40" si="53">IF(K19=0,"",K19)</f>
        <v/>
      </c>
      <c r="T19" s="123" t="str">
        <f>T18</f>
        <v/>
      </c>
      <c r="U19" s="123" t="str">
        <f t="shared" si="34"/>
        <v/>
      </c>
      <c r="V19" s="123" t="str">
        <f t="shared" ref="V19:AC19" si="54">V18</f>
        <v/>
      </c>
      <c r="W19" s="123" t="str">
        <f>W18</f>
        <v/>
      </c>
      <c r="X19" s="124" t="str">
        <f t="shared" si="54"/>
        <v/>
      </c>
      <c r="Y19" s="123" t="str">
        <f t="shared" si="54"/>
        <v/>
      </c>
      <c r="Z19" s="123" t="str">
        <f t="shared" si="54"/>
        <v/>
      </c>
      <c r="AA19" s="123" t="e">
        <f t="shared" si="54"/>
        <v>#VALUE!</v>
      </c>
      <c r="AB19" s="123" t="e">
        <f t="shared" si="54"/>
        <v>#VALUE!</v>
      </c>
      <c r="AC19" s="123" t="e">
        <f t="shared" si="54"/>
        <v>#VALUE!</v>
      </c>
      <c r="AD19" s="123" t="str">
        <f t="shared" ref="AD19:AE19" si="55">AD18</f>
        <v/>
      </c>
      <c r="AE19" s="123" t="str">
        <f t="shared" si="55"/>
        <v/>
      </c>
      <c r="AF19" s="212"/>
      <c r="AG19" s="123" t="str">
        <f>AG18</f>
        <v/>
      </c>
      <c r="AH19" s="123" t="str">
        <f t="shared" si="44"/>
        <v/>
      </c>
      <c r="AI19" s="123" t="str">
        <f t="shared" si="45"/>
        <v/>
      </c>
      <c r="AJ19" s="123" t="str">
        <f t="shared" si="46"/>
        <v/>
      </c>
      <c r="AK19" s="123" t="str">
        <f t="shared" si="47"/>
        <v/>
      </c>
      <c r="AL19" s="123" t="str">
        <f>IF(追加記入欄!AN74,2,"")</f>
        <v/>
      </c>
      <c r="AM19" s="123" t="str">
        <f>IF(追加記入欄!Q75=0,"",追加記入欄!Q75)</f>
        <v/>
      </c>
      <c r="AN19" s="123" t="e">
        <f>ROUND(IF(追加記入欄!Q76=0,"",追加記入欄!Q76),0)</f>
        <v>#VALUE!</v>
      </c>
      <c r="AO19" s="208"/>
      <c r="AP19" s="208"/>
      <c r="AQ19" s="123" t="str">
        <f t="shared" si="9"/>
        <v/>
      </c>
    </row>
    <row r="20" spans="1:43" s="125" customFormat="1">
      <c r="A20" s="119">
        <v>15</v>
      </c>
      <c r="B20" s="120">
        <v>4</v>
      </c>
      <c r="C20" s="120" t="str">
        <f>C18</f>
        <v/>
      </c>
      <c r="D20" s="120">
        <f t="shared" si="51"/>
        <v>0</v>
      </c>
      <c r="E20" s="120">
        <f t="shared" si="10"/>
        <v>0</v>
      </c>
      <c r="F20" s="120">
        <f t="shared" ref="F20:F21" si="56">IF(E20&gt;1,D20,0)</f>
        <v>0</v>
      </c>
      <c r="G20" s="120">
        <v>3</v>
      </c>
      <c r="H20" s="120">
        <f t="shared" ref="H20:H24" si="57">IF(AL20="",0,1)</f>
        <v>0</v>
      </c>
      <c r="I20" s="120">
        <f>SUM(H$18:H20)*H20</f>
        <v>0</v>
      </c>
      <c r="J20" s="120">
        <f>SUM(H$18:H$21)</f>
        <v>0</v>
      </c>
      <c r="K20" s="120">
        <f t="shared" si="52"/>
        <v>0</v>
      </c>
      <c r="L20" s="119">
        <f t="shared" ref="L20:L21" si="58">IF(AND(D20=1,H20=1),1,IF(AND(D20=1,J20=0,G20=1),1,0))</f>
        <v>0</v>
      </c>
      <c r="M20" s="119">
        <f>IF(L20=0,0,SUM(L$6:L20))</f>
        <v>0</v>
      </c>
      <c r="N20" s="121"/>
      <c r="O20" s="121"/>
      <c r="P20" s="121"/>
      <c r="Q20" s="122"/>
      <c r="R20" s="121" t="str">
        <f t="shared" si="15"/>
        <v/>
      </c>
      <c r="S20" s="123" t="str">
        <f t="shared" si="53"/>
        <v/>
      </c>
      <c r="T20" s="123" t="str">
        <f>T19</f>
        <v/>
      </c>
      <c r="U20" s="123" t="str">
        <f t="shared" si="34"/>
        <v/>
      </c>
      <c r="V20" s="123" t="str">
        <f t="shared" si="35"/>
        <v/>
      </c>
      <c r="W20" s="123" t="str">
        <f t="shared" ref="W20:W21" si="59">W19</f>
        <v/>
      </c>
      <c r="X20" s="124" t="str">
        <f>X19</f>
        <v/>
      </c>
      <c r="Y20" s="123" t="str">
        <f t="shared" ref="Y20:Y21" si="60">Y19</f>
        <v/>
      </c>
      <c r="Z20" s="123" t="str">
        <f t="shared" ref="Z20:Z21" si="61">Z19</f>
        <v/>
      </c>
      <c r="AA20" s="123" t="e">
        <f t="shared" ref="AA20:AA21" si="62">AA19</f>
        <v>#VALUE!</v>
      </c>
      <c r="AB20" s="123" t="e">
        <f t="shared" ref="AB20:AB21" si="63">AB19</f>
        <v>#VALUE!</v>
      </c>
      <c r="AC20" s="123" t="e">
        <f t="shared" ref="AC20:AC21" si="64">AC19</f>
        <v>#VALUE!</v>
      </c>
      <c r="AD20" s="123" t="str">
        <f t="shared" ref="AD20:AD21" si="65">AD19</f>
        <v/>
      </c>
      <c r="AE20" s="123" t="str">
        <f t="shared" ref="AE20:AE21" si="66">AE19</f>
        <v/>
      </c>
      <c r="AF20" s="212"/>
      <c r="AG20" s="123" t="str">
        <f t="shared" si="43"/>
        <v/>
      </c>
      <c r="AH20" s="123" t="str">
        <f t="shared" si="44"/>
        <v/>
      </c>
      <c r="AI20" s="123" t="str">
        <f t="shared" si="45"/>
        <v/>
      </c>
      <c r="AJ20" s="123" t="str">
        <f t="shared" si="46"/>
        <v/>
      </c>
      <c r="AK20" s="123" t="str">
        <f t="shared" si="47"/>
        <v/>
      </c>
      <c r="AL20" s="123" t="str">
        <f>IF(追加記入欄!AO74,3,"")</f>
        <v/>
      </c>
      <c r="AM20" s="123" t="str">
        <f>IF(追加記入欄!X75=0,"",追加記入欄!X75)</f>
        <v/>
      </c>
      <c r="AN20" s="123" t="e">
        <f>ROUND(IF(追加記入欄!X76=0,"",追加記入欄!X76),0)</f>
        <v>#VALUE!</v>
      </c>
      <c r="AO20" s="208"/>
      <c r="AP20" s="208"/>
      <c r="AQ20" s="123" t="str">
        <f t="shared" si="9"/>
        <v/>
      </c>
    </row>
    <row r="21" spans="1:43" s="125" customFormat="1">
      <c r="A21" s="119">
        <v>16</v>
      </c>
      <c r="B21" s="120">
        <v>4</v>
      </c>
      <c r="C21" s="120" t="str">
        <f>C18</f>
        <v/>
      </c>
      <c r="D21" s="120">
        <f t="shared" si="51"/>
        <v>0</v>
      </c>
      <c r="E21" s="120">
        <f t="shared" si="10"/>
        <v>0</v>
      </c>
      <c r="F21" s="120">
        <f t="shared" si="56"/>
        <v>0</v>
      </c>
      <c r="G21" s="120">
        <v>4</v>
      </c>
      <c r="H21" s="120">
        <f t="shared" si="57"/>
        <v>0</v>
      </c>
      <c r="I21" s="120">
        <f>SUM(H$18:H21)*H21</f>
        <v>0</v>
      </c>
      <c r="J21" s="120">
        <f>SUM(H$18:H$21)</f>
        <v>0</v>
      </c>
      <c r="K21" s="120">
        <f t="shared" si="52"/>
        <v>0</v>
      </c>
      <c r="L21" s="119">
        <f t="shared" si="58"/>
        <v>0</v>
      </c>
      <c r="M21" s="119">
        <f>IF(L21=0,0,SUM(L$6:L21))</f>
        <v>0</v>
      </c>
      <c r="N21" s="121"/>
      <c r="O21" s="121"/>
      <c r="P21" s="121"/>
      <c r="Q21" s="122"/>
      <c r="R21" s="121" t="str">
        <f t="shared" si="15"/>
        <v/>
      </c>
      <c r="S21" s="123" t="str">
        <f t="shared" si="53"/>
        <v/>
      </c>
      <c r="T21" s="123" t="str">
        <f>T20</f>
        <v/>
      </c>
      <c r="U21" s="123" t="str">
        <f t="shared" si="34"/>
        <v/>
      </c>
      <c r="V21" s="123" t="str">
        <f t="shared" si="35"/>
        <v/>
      </c>
      <c r="W21" s="123" t="str">
        <f t="shared" si="59"/>
        <v/>
      </c>
      <c r="X21" s="124" t="str">
        <f t="shared" ref="X21" si="67">X20</f>
        <v/>
      </c>
      <c r="Y21" s="123" t="str">
        <f t="shared" si="60"/>
        <v/>
      </c>
      <c r="Z21" s="123" t="str">
        <f t="shared" si="61"/>
        <v/>
      </c>
      <c r="AA21" s="123" t="e">
        <f t="shared" si="62"/>
        <v>#VALUE!</v>
      </c>
      <c r="AB21" s="123" t="e">
        <f t="shared" si="63"/>
        <v>#VALUE!</v>
      </c>
      <c r="AC21" s="123" t="e">
        <f t="shared" si="64"/>
        <v>#VALUE!</v>
      </c>
      <c r="AD21" s="123" t="str">
        <f t="shared" si="65"/>
        <v/>
      </c>
      <c r="AE21" s="123" t="str">
        <f t="shared" si="66"/>
        <v/>
      </c>
      <c r="AF21" s="212"/>
      <c r="AG21" s="123" t="str">
        <f t="shared" si="43"/>
        <v/>
      </c>
      <c r="AH21" s="123" t="str">
        <f t="shared" si="44"/>
        <v/>
      </c>
      <c r="AI21" s="123" t="str">
        <f t="shared" si="45"/>
        <v/>
      </c>
      <c r="AJ21" s="123" t="str">
        <f t="shared" si="46"/>
        <v/>
      </c>
      <c r="AK21" s="123" t="str">
        <f t="shared" si="47"/>
        <v/>
      </c>
      <c r="AL21" s="123" t="str">
        <f>IF(追加記入欄!AP74,4,"")</f>
        <v/>
      </c>
      <c r="AM21" s="123" t="str">
        <f>IF(追加記入欄!AE75=0,"",追加記入欄!AE75)</f>
        <v/>
      </c>
      <c r="AN21" s="123" t="e">
        <f>ROUND(IF(追加記入欄!AE76=0,"",追加記入欄!AE76),0)</f>
        <v>#VALUE!</v>
      </c>
      <c r="AO21" s="208"/>
      <c r="AP21" s="208"/>
      <c r="AQ21" s="123" t="str">
        <f t="shared" si="9"/>
        <v/>
      </c>
    </row>
    <row r="22" spans="1:43" s="99" customFormat="1">
      <c r="A22" s="133">
        <v>17</v>
      </c>
      <c r="B22" s="134">
        <v>5</v>
      </c>
      <c r="C22" s="134" t="str">
        <f>IF(追加記入欄!$T$13="", "", 追加記入欄!$T$13)</f>
        <v/>
      </c>
      <c r="D22" s="134">
        <f>IF(C22="",0,1)</f>
        <v>0</v>
      </c>
      <c r="E22" s="134">
        <f>E21</f>
        <v>0</v>
      </c>
      <c r="F22" s="134">
        <f>IF(E22&gt;1,D22,0)</f>
        <v>0</v>
      </c>
      <c r="G22" s="134">
        <v>1</v>
      </c>
      <c r="H22" s="134">
        <f>IF(AL22="",0,1)</f>
        <v>0</v>
      </c>
      <c r="I22" s="134">
        <f>SUM(H$22:H22)*H22</f>
        <v>0</v>
      </c>
      <c r="J22" s="134">
        <f>SUM(H$22:H$25)</f>
        <v>0</v>
      </c>
      <c r="K22" s="134">
        <f>IF(J22&gt;1,I22,0)</f>
        <v>0</v>
      </c>
      <c r="L22" s="133">
        <f>IF(AND(D22=1,H22=1),1,IF(AND(D22=1,J22=0,G22=1),1,0))</f>
        <v>0</v>
      </c>
      <c r="M22" s="133">
        <f>IF(L22=0,0,SUM(L$6:L22))</f>
        <v>0</v>
      </c>
      <c r="N22" s="135"/>
      <c r="O22" s="135"/>
      <c r="P22" s="135"/>
      <c r="Q22" s="136"/>
      <c r="R22" s="135" t="str">
        <f>IF(F22=0,"",C22)</f>
        <v/>
      </c>
      <c r="S22" s="137" t="str">
        <f>IF(K22=0,"",K22)</f>
        <v/>
      </c>
      <c r="T22" s="137" t="str">
        <f>T6</f>
        <v/>
      </c>
      <c r="U22" s="137" t="str">
        <f>U6</f>
        <v/>
      </c>
      <c r="V22" s="137" t="str">
        <f>V6</f>
        <v/>
      </c>
      <c r="W22" s="137" t="str">
        <f>W18</f>
        <v/>
      </c>
      <c r="X22" s="138" t="str">
        <f>IF(OR(追加記入欄!AM7="",追加記入欄!T13=""),"",追加記入欄!AM7&amp;
IF(追加記入欄!AN14,1,IF(追加記入欄!AN15,2,IF(追加記入欄!AN16,3,IF(追加記入欄!AN17,4,IF(追加記入欄!AN18,5,IF(追加記入欄!AN19,6,IF(追加記入欄!AN20,9,0))))))))</f>
        <v/>
      </c>
      <c r="Y22" s="137" t="str">
        <f>IF(追加記入欄!AN21,1,"")</f>
        <v/>
      </c>
      <c r="Z22" s="137" t="str">
        <f>IF(追加記入欄!AN22=TRUE,1,IF(追加記入欄!AN23,2,IF(追加記入欄!AN24,3,IF(追加記入欄!AN25,4,IF(追加記入欄!AN26,5,IF(追加記入欄!AN27,6,""))))))</f>
        <v/>
      </c>
      <c r="AA22" s="137" t="e">
        <f>ROUND(IF(ISBLANK(追加記入欄!U28),"",追加記入欄!U28),0)</f>
        <v>#VALUE!</v>
      </c>
      <c r="AB22" s="138" t="e">
        <f>ROUND(IF(追加記入欄!U30="", "",IF(AND(追加記入欄!U30&lt;10.5,追加記入欄!U30&gt;10),11, 追加記入欄!U30)),0)</f>
        <v>#VALUE!</v>
      </c>
      <c r="AC22" s="137" t="e">
        <f>ROUND(IF(追加記入欄!U31="", "", 追加記入欄!U31),0)</f>
        <v>#VALUE!</v>
      </c>
      <c r="AD22" s="137" t="str">
        <f>IF(追加記入欄!U32="", "",追加記入欄!U32)</f>
        <v/>
      </c>
      <c r="AE22" s="137" t="str">
        <f>IF(追加記入欄!U33="", "",追加記入欄!U33)</f>
        <v/>
      </c>
      <c r="AF22" s="212"/>
      <c r="AG22" s="137" t="str">
        <f>IF(追加記入欄!CD41,1,IF(追加記入欄!CE41,1,IF(追加記入欄!CF41,1,IF(追加記入欄!CE42,2,IF(追加記入欄!CF42,2,"")))))</f>
        <v/>
      </c>
      <c r="AH22" s="137" t="str">
        <f>IF(追加記入欄!CD43=TRUE,1,IF(追加記入欄!CE43=TRUE,2,IF(追加記入欄!CF43=TRUE,3,IF(追加記入欄!CD44=TRUE,4,IF(追加記入欄!CE44=TRUE,5,"")))))</f>
        <v/>
      </c>
      <c r="AI22" s="137" t="str">
        <f>IF(追加記入欄!CD45,1,IF(追加記入欄!CE45,2,IF(追加記入欄!CF45,3,"")))</f>
        <v/>
      </c>
      <c r="AJ22" s="137" t="str">
        <f>IF(追加記入欄!CD46,1,IF(追加記入欄!CE46,2,IF(追加記入欄!CF46,3,"")))</f>
        <v/>
      </c>
      <c r="AK22" s="137" t="str">
        <f>IF(追加記入欄!CD47,1,IF(追加記入欄!CE47,2,IF(追加記入欄!CF47,3,"")))</f>
        <v/>
      </c>
      <c r="AL22" s="137" t="str">
        <f>IF(追加記入欄!CD48,1,"")</f>
        <v/>
      </c>
      <c r="AM22" s="137" t="str">
        <f>IF(追加記入欄!BB49=0,"",追加記入欄!BB49)</f>
        <v/>
      </c>
      <c r="AN22" s="137" t="e">
        <f>ROUND(IF(追加記入欄!BB50=0,"",追加記入欄!BB50),0)</f>
        <v>#VALUE!</v>
      </c>
      <c r="AO22" s="208"/>
      <c r="AP22" s="208"/>
      <c r="AQ22" s="137" t="str">
        <f t="shared" si="9"/>
        <v/>
      </c>
    </row>
    <row r="23" spans="1:43" s="99" customFormat="1">
      <c r="A23" s="133">
        <v>18</v>
      </c>
      <c r="B23" s="134">
        <v>5</v>
      </c>
      <c r="C23" s="134" t="str">
        <f>C22</f>
        <v/>
      </c>
      <c r="D23" s="134">
        <f>IF(C23="",0,1)</f>
        <v>0</v>
      </c>
      <c r="E23" s="134">
        <f>E22</f>
        <v>0</v>
      </c>
      <c r="F23" s="134">
        <f>IF(E23&gt;1,D23,0)</f>
        <v>0</v>
      </c>
      <c r="G23" s="134">
        <v>2</v>
      </c>
      <c r="H23" s="134">
        <f>IF(AL23="",0,1)</f>
        <v>0</v>
      </c>
      <c r="I23" s="134">
        <f>SUM(H$22:H23)*H23</f>
        <v>0</v>
      </c>
      <c r="J23" s="134">
        <f>SUM(H$22:H$25)</f>
        <v>0</v>
      </c>
      <c r="K23" s="134">
        <f>IF(J23&gt;1,I23,0)</f>
        <v>0</v>
      </c>
      <c r="L23" s="133">
        <f t="shared" ref="L23" si="68">IF(AND(D23=1,H23=1),1,IF(AND(D23=1,J23=0,G23=1),1,0))</f>
        <v>0</v>
      </c>
      <c r="M23" s="133">
        <f>IF(L23=0,0,SUM(L$6:L23))</f>
        <v>0</v>
      </c>
      <c r="N23" s="135"/>
      <c r="O23" s="135"/>
      <c r="P23" s="135"/>
      <c r="Q23" s="136"/>
      <c r="R23" s="135" t="str">
        <f>IF(F23=0,"",C23)</f>
        <v/>
      </c>
      <c r="S23" s="137" t="str">
        <f t="shared" si="53"/>
        <v/>
      </c>
      <c r="T23" s="137" t="str">
        <f>T22</f>
        <v/>
      </c>
      <c r="U23" s="137" t="str">
        <f>U7</f>
        <v/>
      </c>
      <c r="V23" s="137" t="str">
        <f t="shared" ref="V23:X25" si="69">V22</f>
        <v/>
      </c>
      <c r="W23" s="137" t="str">
        <f>W22</f>
        <v/>
      </c>
      <c r="X23" s="138" t="str">
        <f>X22</f>
        <v/>
      </c>
      <c r="Y23" s="137" t="str">
        <f>Y22</f>
        <v/>
      </c>
      <c r="Z23" s="137" t="str">
        <f>Z22</f>
        <v/>
      </c>
      <c r="AA23" s="137" t="e">
        <f>AA22</f>
        <v>#VALUE!</v>
      </c>
      <c r="AB23" s="137" t="e">
        <f t="shared" ref="Y23:AG25" si="70">AB22</f>
        <v>#VALUE!</v>
      </c>
      <c r="AC23" s="137" t="e">
        <f t="shared" si="70"/>
        <v>#VALUE!</v>
      </c>
      <c r="AD23" s="137" t="str">
        <f t="shared" si="70"/>
        <v/>
      </c>
      <c r="AE23" s="137" t="str">
        <f t="shared" si="70"/>
        <v/>
      </c>
      <c r="AF23" s="212"/>
      <c r="AG23" s="137" t="str">
        <f>AG22</f>
        <v/>
      </c>
      <c r="AH23" s="137" t="str">
        <f t="shared" si="44"/>
        <v/>
      </c>
      <c r="AI23" s="137" t="str">
        <f>AI22</f>
        <v/>
      </c>
      <c r="AJ23" s="137" t="str">
        <f>AJ22</f>
        <v/>
      </c>
      <c r="AK23" s="137" t="str">
        <f t="shared" si="47"/>
        <v/>
      </c>
      <c r="AL23" s="137" t="str">
        <f>IF(追加記入欄!CE48,2,"")</f>
        <v/>
      </c>
      <c r="AM23" s="137" t="str">
        <f>IF(追加記入欄!BH49=0,"",追加記入欄!BH49)</f>
        <v/>
      </c>
      <c r="AN23" s="137" t="e">
        <f>ROUND(IF(追加記入欄!BH50=0,"",追加記入欄!BH50),0)</f>
        <v>#VALUE!</v>
      </c>
      <c r="AO23" s="208"/>
      <c r="AP23" s="208"/>
      <c r="AQ23" s="137" t="str">
        <f t="shared" si="9"/>
        <v/>
      </c>
    </row>
    <row r="24" spans="1:43" s="99" customFormat="1">
      <c r="A24" s="133">
        <v>19</v>
      </c>
      <c r="B24" s="134">
        <v>5</v>
      </c>
      <c r="C24" s="134" t="str">
        <f t="shared" ref="C24:C25" si="71">C23</f>
        <v/>
      </c>
      <c r="D24" s="134">
        <f t="shared" ref="D24:D41" si="72">IF(C24="",0,1)</f>
        <v>0</v>
      </c>
      <c r="E24" s="134">
        <f t="shared" ref="E24" si="73">E23</f>
        <v>0</v>
      </c>
      <c r="F24" s="134">
        <f t="shared" ref="F24" si="74">IF(E24&gt;1,D24,0)</f>
        <v>0</v>
      </c>
      <c r="G24" s="134">
        <v>3</v>
      </c>
      <c r="H24" s="134">
        <f t="shared" si="57"/>
        <v>0</v>
      </c>
      <c r="I24" s="134">
        <f>SUM(H$22:H24)*H24</f>
        <v>0</v>
      </c>
      <c r="J24" s="134">
        <f t="shared" ref="J24:J25" si="75">SUM(H$22:H$25)</f>
        <v>0</v>
      </c>
      <c r="K24" s="134">
        <f t="shared" ref="K24" si="76">IF(J24&gt;1,I24,0)</f>
        <v>0</v>
      </c>
      <c r="L24" s="133">
        <f>IF(AND(D24=1,H24=1),1,IF(AND(D24=1,J24=0,G24=1),1,0))</f>
        <v>0</v>
      </c>
      <c r="M24" s="133">
        <f>IF(L24=0,0,SUM(L$6:L24))</f>
        <v>0</v>
      </c>
      <c r="N24" s="135"/>
      <c r="O24" s="135"/>
      <c r="P24" s="135"/>
      <c r="Q24" s="136"/>
      <c r="R24" s="135" t="str">
        <f>IF(F24=0,"",C24)</f>
        <v/>
      </c>
      <c r="S24" s="137" t="str">
        <f t="shared" si="53"/>
        <v/>
      </c>
      <c r="T24" s="137" t="str">
        <f>T23</f>
        <v/>
      </c>
      <c r="U24" s="137" t="str">
        <f t="shared" ref="U24:U25" si="77">U8</f>
        <v/>
      </c>
      <c r="V24" s="137" t="str">
        <f t="shared" si="69"/>
        <v/>
      </c>
      <c r="W24" s="137" t="str">
        <f>W23</f>
        <v/>
      </c>
      <c r="X24" s="138" t="str">
        <f>X23</f>
        <v/>
      </c>
      <c r="Y24" s="137" t="str">
        <f t="shared" si="70"/>
        <v/>
      </c>
      <c r="Z24" s="137" t="str">
        <f>Z23</f>
        <v/>
      </c>
      <c r="AA24" s="137" t="e">
        <f t="shared" si="70"/>
        <v>#VALUE!</v>
      </c>
      <c r="AB24" s="137" t="e">
        <f t="shared" si="70"/>
        <v>#VALUE!</v>
      </c>
      <c r="AC24" s="137" t="e">
        <f t="shared" si="70"/>
        <v>#VALUE!</v>
      </c>
      <c r="AD24" s="137" t="str">
        <f t="shared" si="70"/>
        <v/>
      </c>
      <c r="AE24" s="137" t="str">
        <f t="shared" si="70"/>
        <v/>
      </c>
      <c r="AF24" s="212"/>
      <c r="AG24" s="137" t="str">
        <f t="shared" si="70"/>
        <v/>
      </c>
      <c r="AH24" s="137" t="str">
        <f t="shared" si="44"/>
        <v/>
      </c>
      <c r="AI24" s="137" t="str">
        <f t="shared" si="45"/>
        <v/>
      </c>
      <c r="AJ24" s="137" t="str">
        <f t="shared" si="46"/>
        <v/>
      </c>
      <c r="AK24" s="137" t="str">
        <f t="shared" si="47"/>
        <v/>
      </c>
      <c r="AL24" s="137" t="str">
        <f>IF(追加記入欄!CF48,3,"")</f>
        <v/>
      </c>
      <c r="AM24" s="137" t="str">
        <f>IF(追加記入欄!BO49=0,"",追加記入欄!BO49)</f>
        <v/>
      </c>
      <c r="AN24" s="137" t="e">
        <f>ROUND(IF(追加記入欄!BO50=0,"",追加記入欄!BO50),0)</f>
        <v>#VALUE!</v>
      </c>
      <c r="AO24" s="208"/>
      <c r="AP24" s="208"/>
      <c r="AQ24" s="137" t="str">
        <f t="shared" si="9"/>
        <v/>
      </c>
    </row>
    <row r="25" spans="1:43" s="99" customFormat="1">
      <c r="A25" s="133">
        <v>20</v>
      </c>
      <c r="B25" s="134">
        <v>5</v>
      </c>
      <c r="C25" s="134" t="str">
        <f t="shared" si="71"/>
        <v/>
      </c>
      <c r="D25" s="134">
        <f t="shared" si="72"/>
        <v>0</v>
      </c>
      <c r="E25" s="134">
        <f>E24</f>
        <v>0</v>
      </c>
      <c r="F25" s="134">
        <f>IF(E25&gt;1,D25,0)</f>
        <v>0</v>
      </c>
      <c r="G25" s="134">
        <v>4</v>
      </c>
      <c r="H25" s="134">
        <f>IF(AL25="",0,1)</f>
        <v>0</v>
      </c>
      <c r="I25" s="134">
        <f>SUM(H$22:H25)*H25</f>
        <v>0</v>
      </c>
      <c r="J25" s="134">
        <f t="shared" si="75"/>
        <v>0</v>
      </c>
      <c r="K25" s="134">
        <f>IF(J25&gt;1,I25,0)</f>
        <v>0</v>
      </c>
      <c r="L25" s="133">
        <f>IF(AND(D25=1,H25=1),1,IF(AND(D25=1,J25=0,G25=1),1,0))</f>
        <v>0</v>
      </c>
      <c r="M25" s="133">
        <f>IF(L25=0,0,SUM(L$6:L25))</f>
        <v>0</v>
      </c>
      <c r="N25" s="135"/>
      <c r="O25" s="135"/>
      <c r="P25" s="135"/>
      <c r="Q25" s="136"/>
      <c r="R25" s="135" t="str">
        <f t="shared" ref="R25" si="78">IF(F25=0,"",C25)</f>
        <v/>
      </c>
      <c r="S25" s="137" t="str">
        <f t="shared" si="53"/>
        <v/>
      </c>
      <c r="T25" s="137" t="str">
        <f>T24</f>
        <v/>
      </c>
      <c r="U25" s="137" t="str">
        <f t="shared" si="77"/>
        <v/>
      </c>
      <c r="V25" s="137" t="str">
        <f t="shared" si="69"/>
        <v/>
      </c>
      <c r="W25" s="137" t="str">
        <f t="shared" si="69"/>
        <v/>
      </c>
      <c r="X25" s="138" t="str">
        <f t="shared" si="69"/>
        <v/>
      </c>
      <c r="Y25" s="137" t="str">
        <f t="shared" si="70"/>
        <v/>
      </c>
      <c r="Z25" s="137" t="str">
        <f t="shared" si="70"/>
        <v/>
      </c>
      <c r="AA25" s="137" t="e">
        <f t="shared" si="70"/>
        <v>#VALUE!</v>
      </c>
      <c r="AB25" s="137" t="e">
        <f t="shared" si="70"/>
        <v>#VALUE!</v>
      </c>
      <c r="AC25" s="137" t="e">
        <f t="shared" si="70"/>
        <v>#VALUE!</v>
      </c>
      <c r="AD25" s="137" t="str">
        <f t="shared" si="70"/>
        <v/>
      </c>
      <c r="AE25" s="137" t="str">
        <f t="shared" si="70"/>
        <v/>
      </c>
      <c r="AF25" s="212"/>
      <c r="AG25" s="137" t="str">
        <f t="shared" si="70"/>
        <v/>
      </c>
      <c r="AH25" s="137" t="str">
        <f t="shared" si="44"/>
        <v/>
      </c>
      <c r="AI25" s="137" t="str">
        <f t="shared" si="45"/>
        <v/>
      </c>
      <c r="AJ25" s="137" t="str">
        <f t="shared" si="46"/>
        <v/>
      </c>
      <c r="AK25" s="137" t="str">
        <f t="shared" si="47"/>
        <v/>
      </c>
      <c r="AL25" s="137" t="str">
        <f>IF(追加記入欄!CG48,4,"")</f>
        <v/>
      </c>
      <c r="AM25" s="137" t="str">
        <f>IF(追加記入欄!BV49=0,"",追加記入欄!BV49)</f>
        <v/>
      </c>
      <c r="AN25" s="137" t="e">
        <f>ROUND(IF(追加記入欄!BV50=0,"",追加記入欄!BV50),0)</f>
        <v>#VALUE!</v>
      </c>
      <c r="AO25" s="208"/>
      <c r="AP25" s="208"/>
      <c r="AQ25" s="137" t="str">
        <f t="shared" si="9"/>
        <v/>
      </c>
    </row>
    <row r="26" spans="1:43" s="99" customFormat="1">
      <c r="A26" s="152">
        <v>21</v>
      </c>
      <c r="B26" s="153">
        <v>6</v>
      </c>
      <c r="C26" s="153" t="str">
        <f>IF(追加記入欄!AC13="", "", 追加記入欄!AC13)</f>
        <v/>
      </c>
      <c r="D26" s="153">
        <f t="shared" si="72"/>
        <v>0</v>
      </c>
      <c r="E26" s="153">
        <f t="shared" ref="E26:E37" si="79">E25</f>
        <v>0</v>
      </c>
      <c r="F26" s="153">
        <f>IF(E26&gt;1,D26,0)</f>
        <v>0</v>
      </c>
      <c r="G26" s="153">
        <v>1</v>
      </c>
      <c r="H26" s="153">
        <f>IF(AL26="",0,1)</f>
        <v>0</v>
      </c>
      <c r="I26" s="153">
        <f>SUM(H$26:H26)*H26</f>
        <v>0</v>
      </c>
      <c r="J26" s="153">
        <f>SUM(H$26:H$29)</f>
        <v>0</v>
      </c>
      <c r="K26" s="153">
        <f t="shared" ref="K26:K40" si="80">IF(J26&gt;1,I26,0)</f>
        <v>0</v>
      </c>
      <c r="L26" s="152">
        <f t="shared" ref="L26:L40" si="81">IF(AND(D26=1,H26=1),1,IF(AND(D26=1,J26=0,G26=1),1,0))</f>
        <v>0</v>
      </c>
      <c r="M26" s="152">
        <f>IF(L26=0,0,SUM(L$6:L26))</f>
        <v>0</v>
      </c>
      <c r="N26" s="154"/>
      <c r="O26" s="154"/>
      <c r="P26" s="154"/>
      <c r="Q26" s="155"/>
      <c r="R26" s="154" t="str">
        <f>IF(F26=0,"",C26)</f>
        <v/>
      </c>
      <c r="S26" s="156" t="str">
        <f>IF(K26=0,"",K26)</f>
        <v/>
      </c>
      <c r="T26" s="156" t="str">
        <f>T6</f>
        <v/>
      </c>
      <c r="U26" s="156" t="str">
        <f>U6</f>
        <v/>
      </c>
      <c r="V26" s="156" t="str">
        <f>V6</f>
        <v/>
      </c>
      <c r="W26" s="156" t="str">
        <f>W18</f>
        <v/>
      </c>
      <c r="X26" s="157" t="str">
        <f>IF(OR(追加記入欄!AM7="",追加記入欄!AC13=""),"",追加記入欄!AM7&amp;
IF(追加記入欄!AO14,1,IF(追加記入欄!AO15,2,IF(追加記入欄!AO16,3,IF(追加記入欄!AO17,4,IF(追加記入欄!AO18,5,IF(追加記入欄!AO19,6,IF(追加記入欄!AO20,9,0))))))))</f>
        <v/>
      </c>
      <c r="Y26" s="156" t="str">
        <f>IF(追加記入欄!AO21,1,"")</f>
        <v/>
      </c>
      <c r="Z26" s="156" t="str">
        <f>IF(追加記入欄!AO22=TRUE,1,IF(追加記入欄!AO23,2,IF(追加記入欄!AO24,3,IF(追加記入欄!AO25,4,IF(追加記入欄!AO26,5,IF(追加記入欄!AO27,6,""))))))</f>
        <v/>
      </c>
      <c r="AA26" s="156" t="e">
        <f>ROUND(IF(ISBLANK(追加記入欄!AD28),"",追加記入欄!AD28),0)</f>
        <v>#VALUE!</v>
      </c>
      <c r="AB26" s="157" t="e">
        <f>ROUND(IF(追加記入欄!AD30="", "",IF(AND(追加記入欄!AD30&lt;10.5,追加記入欄!AD30&gt;10),11, 追加記入欄!AD30)),0)</f>
        <v>#VALUE!</v>
      </c>
      <c r="AC26" s="156" t="e">
        <f>ROUND(IF(追加記入欄!AD31="", "", 追加記入欄!AD31),0)</f>
        <v>#VALUE!</v>
      </c>
      <c r="AD26" s="156" t="str">
        <f>IF(追加記入欄!AD32="", "", 追加記入欄!AD32)</f>
        <v/>
      </c>
      <c r="AE26" s="156" t="str">
        <f>IF(追加記入欄!AD33="", "", 追加記入欄!AD33)</f>
        <v/>
      </c>
      <c r="AF26" s="212"/>
      <c r="AG26" s="156" t="str">
        <f>IF(追加記入欄!CD54,1,IF(追加記入欄!CE54,1,IF(追加記入欄!CF54,1,IF(追加記入欄!CE55,2,IF(追加記入欄!CF55,2,"")))))</f>
        <v/>
      </c>
      <c r="AH26" s="156" t="str">
        <f>IF(追加記入欄!CD56=TRUE,1,IF(追加記入欄!CE56=TRUE,2,IF(追加記入欄!CF56=TRUE,3,IF(追加記入欄!CD57=TRUE,4,IF(追加記入欄!CE57=TRUE,5,"")))))</f>
        <v/>
      </c>
      <c r="AI26" s="156" t="str">
        <f>IF(追加記入欄!CD58,1,IF(追加記入欄!CE58,2,IF(追加記入欄!CF58,3,"")))</f>
        <v/>
      </c>
      <c r="AJ26" s="156" t="str">
        <f>IF(追加記入欄!CD59,1,IF(追加記入欄!CE59,2,IF(追加記入欄!CF59,3,"")))</f>
        <v/>
      </c>
      <c r="AK26" s="156" t="str">
        <f>IF(追加記入欄!CD60,1,IF(追加記入欄!CE60,2,IF(追加記入欄!CF60,3,"")))</f>
        <v/>
      </c>
      <c r="AL26" s="156" t="str">
        <f>IF(追加記入欄!CD61,1,"")</f>
        <v/>
      </c>
      <c r="AM26" s="156" t="str">
        <f>IF(追加記入欄!BB62=0,"",追加記入欄!BB62)</f>
        <v/>
      </c>
      <c r="AN26" s="156" t="e">
        <f>ROUND(IF(追加記入欄!BB63=0,"",追加記入欄!BB63),0)</f>
        <v>#VALUE!</v>
      </c>
      <c r="AO26" s="208"/>
      <c r="AP26" s="208"/>
      <c r="AQ26" s="156" t="str">
        <f t="shared" si="9"/>
        <v/>
      </c>
    </row>
    <row r="27" spans="1:43" s="99" customFormat="1">
      <c r="A27" s="152">
        <v>22</v>
      </c>
      <c r="B27" s="153">
        <v>6</v>
      </c>
      <c r="C27" s="153" t="str">
        <f>C26</f>
        <v/>
      </c>
      <c r="D27" s="153">
        <f t="shared" si="72"/>
        <v>0</v>
      </c>
      <c r="E27" s="153">
        <f t="shared" si="79"/>
        <v>0</v>
      </c>
      <c r="F27" s="153">
        <f t="shared" ref="F27:F39" si="82">IF(E27&gt;1,D27,0)</f>
        <v>0</v>
      </c>
      <c r="G27" s="153">
        <v>2</v>
      </c>
      <c r="H27" s="153">
        <f t="shared" ref="H27:H37" si="83">IF(AL27="",0,1)</f>
        <v>0</v>
      </c>
      <c r="I27" s="153">
        <f>SUM(H$26:H27)*H27</f>
        <v>0</v>
      </c>
      <c r="J27" s="153">
        <f>SUM(H$26:H$29)</f>
        <v>0</v>
      </c>
      <c r="K27" s="153">
        <f t="shared" si="80"/>
        <v>0</v>
      </c>
      <c r="L27" s="152">
        <f t="shared" si="81"/>
        <v>0</v>
      </c>
      <c r="M27" s="152">
        <f>IF(L27=0,0,SUM(L$6:L27))</f>
        <v>0</v>
      </c>
      <c r="N27" s="154"/>
      <c r="O27" s="154"/>
      <c r="P27" s="154"/>
      <c r="Q27" s="155"/>
      <c r="R27" s="154" t="str">
        <f>IF(F27=0,"",C27)</f>
        <v/>
      </c>
      <c r="S27" s="156" t="str">
        <f t="shared" si="53"/>
        <v/>
      </c>
      <c r="T27" s="156" t="str">
        <f t="shared" ref="T27:AA27" si="84">T26</f>
        <v/>
      </c>
      <c r="U27" s="156" t="str">
        <f t="shared" si="84"/>
        <v/>
      </c>
      <c r="V27" s="156" t="str">
        <f t="shared" si="84"/>
        <v/>
      </c>
      <c r="W27" s="156" t="str">
        <f t="shared" si="84"/>
        <v/>
      </c>
      <c r="X27" s="157" t="str">
        <f t="shared" si="84"/>
        <v/>
      </c>
      <c r="Y27" s="156" t="str">
        <f t="shared" si="84"/>
        <v/>
      </c>
      <c r="Z27" s="156" t="str">
        <f t="shared" si="84"/>
        <v/>
      </c>
      <c r="AA27" s="156" t="e">
        <f t="shared" si="84"/>
        <v>#VALUE!</v>
      </c>
      <c r="AB27" s="156" t="e">
        <f t="shared" ref="AB27:AC27" si="85">AB26</f>
        <v>#VALUE!</v>
      </c>
      <c r="AC27" s="156" t="e">
        <f t="shared" si="85"/>
        <v>#VALUE!</v>
      </c>
      <c r="AD27" s="156" t="str">
        <f t="shared" ref="AD27:AE27" si="86">AD26</f>
        <v/>
      </c>
      <c r="AE27" s="156" t="str">
        <f t="shared" si="86"/>
        <v/>
      </c>
      <c r="AF27" s="212"/>
      <c r="AG27" s="156" t="str">
        <f t="shared" ref="AG27:AK27" si="87">AG26</f>
        <v/>
      </c>
      <c r="AH27" s="156" t="str">
        <f t="shared" si="87"/>
        <v/>
      </c>
      <c r="AI27" s="156" t="str">
        <f t="shared" si="87"/>
        <v/>
      </c>
      <c r="AJ27" s="156" t="str">
        <f t="shared" si="87"/>
        <v/>
      </c>
      <c r="AK27" s="156" t="str">
        <f t="shared" si="87"/>
        <v/>
      </c>
      <c r="AL27" s="156" t="str">
        <f>IF(追加記入欄!CE61,2,"")</f>
        <v/>
      </c>
      <c r="AM27" s="156" t="str">
        <f>IF(追加記入欄!BH62=0,"",追加記入欄!BH62)</f>
        <v/>
      </c>
      <c r="AN27" s="156" t="e">
        <f>ROUND(IF(追加記入欄!BH63=0,"",追加記入欄!BH63),0)</f>
        <v>#VALUE!</v>
      </c>
      <c r="AO27" s="208"/>
      <c r="AP27" s="208"/>
      <c r="AQ27" s="156" t="str">
        <f t="shared" si="9"/>
        <v/>
      </c>
    </row>
    <row r="28" spans="1:43" s="99" customFormat="1">
      <c r="A28" s="152">
        <v>23</v>
      </c>
      <c r="B28" s="153">
        <v>6</v>
      </c>
      <c r="C28" s="153" t="str">
        <f t="shared" ref="C28:C29" si="88">C27</f>
        <v/>
      </c>
      <c r="D28" s="153">
        <f t="shared" si="72"/>
        <v>0</v>
      </c>
      <c r="E28" s="153">
        <f t="shared" si="79"/>
        <v>0</v>
      </c>
      <c r="F28" s="153">
        <f t="shared" si="82"/>
        <v>0</v>
      </c>
      <c r="G28" s="153">
        <v>3</v>
      </c>
      <c r="H28" s="153">
        <f t="shared" si="83"/>
        <v>0</v>
      </c>
      <c r="I28" s="153">
        <f>SUM(H$26:H28)*H28</f>
        <v>0</v>
      </c>
      <c r="J28" s="153">
        <f>SUM(H$26:H$29)</f>
        <v>0</v>
      </c>
      <c r="K28" s="153">
        <f t="shared" si="80"/>
        <v>0</v>
      </c>
      <c r="L28" s="152">
        <f t="shared" si="81"/>
        <v>0</v>
      </c>
      <c r="M28" s="152">
        <f>IF(L28=0,0,SUM(L$6:L28))</f>
        <v>0</v>
      </c>
      <c r="N28" s="154"/>
      <c r="O28" s="154"/>
      <c r="P28" s="154"/>
      <c r="Q28" s="155"/>
      <c r="R28" s="154" t="str">
        <f>IF(F28=0,"",C28)</f>
        <v/>
      </c>
      <c r="S28" s="156" t="str">
        <f t="shared" si="53"/>
        <v/>
      </c>
      <c r="T28" s="156" t="str">
        <f>T27</f>
        <v/>
      </c>
      <c r="U28" s="156" t="str">
        <f>U27</f>
        <v/>
      </c>
      <c r="V28" s="156" t="str">
        <f>V27</f>
        <v/>
      </c>
      <c r="W28" s="156" t="str">
        <f>W27</f>
        <v/>
      </c>
      <c r="X28" s="157" t="str">
        <f>X27</f>
        <v/>
      </c>
      <c r="Y28" s="156" t="str">
        <f t="shared" ref="Y28" si="89">Y27</f>
        <v/>
      </c>
      <c r="Z28" s="156" t="str">
        <f>Z27</f>
        <v/>
      </c>
      <c r="AA28" s="156" t="e">
        <f t="shared" ref="AA28:AC28" si="90">AA27</f>
        <v>#VALUE!</v>
      </c>
      <c r="AB28" s="156" t="e">
        <f t="shared" si="90"/>
        <v>#VALUE!</v>
      </c>
      <c r="AC28" s="156" t="e">
        <f t="shared" si="90"/>
        <v>#VALUE!</v>
      </c>
      <c r="AD28" s="156" t="str">
        <f t="shared" ref="AD28:AG28" si="91">AD27</f>
        <v/>
      </c>
      <c r="AE28" s="156" t="str">
        <f t="shared" si="91"/>
        <v/>
      </c>
      <c r="AF28" s="212"/>
      <c r="AG28" s="156" t="str">
        <f t="shared" si="91"/>
        <v/>
      </c>
      <c r="AH28" s="156" t="str">
        <f t="shared" si="44"/>
        <v/>
      </c>
      <c r="AI28" s="156" t="str">
        <f t="shared" si="44"/>
        <v/>
      </c>
      <c r="AJ28" s="156" t="str">
        <f t="shared" si="44"/>
        <v/>
      </c>
      <c r="AK28" s="156" t="str">
        <f t="shared" ref="AK28" si="92">AK27</f>
        <v/>
      </c>
      <c r="AL28" s="156" t="str">
        <f>IF(追加記入欄!CF61,3,"")</f>
        <v/>
      </c>
      <c r="AM28" s="156" t="str">
        <f>IF(追加記入欄!BO62=0,"",追加記入欄!BO62)</f>
        <v/>
      </c>
      <c r="AN28" s="156" t="e">
        <f>ROUND(IF(追加記入欄!BO63=0,"",追加記入欄!BO63),0)</f>
        <v>#VALUE!</v>
      </c>
      <c r="AO28" s="208"/>
      <c r="AP28" s="208"/>
      <c r="AQ28" s="156" t="str">
        <f t="shared" si="9"/>
        <v/>
      </c>
    </row>
    <row r="29" spans="1:43" s="99" customFormat="1">
      <c r="A29" s="152">
        <v>24</v>
      </c>
      <c r="B29" s="153">
        <v>6</v>
      </c>
      <c r="C29" s="153" t="str">
        <f t="shared" si="88"/>
        <v/>
      </c>
      <c r="D29" s="153">
        <f t="shared" si="72"/>
        <v>0</v>
      </c>
      <c r="E29" s="153">
        <f t="shared" si="79"/>
        <v>0</v>
      </c>
      <c r="F29" s="153">
        <f t="shared" si="82"/>
        <v>0</v>
      </c>
      <c r="G29" s="153">
        <v>4</v>
      </c>
      <c r="H29" s="153">
        <f t="shared" si="83"/>
        <v>0</v>
      </c>
      <c r="I29" s="153">
        <f>SUM(H$26:H29)*H29</f>
        <v>0</v>
      </c>
      <c r="J29" s="153">
        <f>SUM(H$26:H$29)</f>
        <v>0</v>
      </c>
      <c r="K29" s="153">
        <f t="shared" si="80"/>
        <v>0</v>
      </c>
      <c r="L29" s="152">
        <f t="shared" si="81"/>
        <v>0</v>
      </c>
      <c r="M29" s="152">
        <f>IF(L29=0,0,SUM(L$6:L29))</f>
        <v>0</v>
      </c>
      <c r="N29" s="154"/>
      <c r="O29" s="154"/>
      <c r="P29" s="154"/>
      <c r="Q29" s="155"/>
      <c r="R29" s="154" t="str">
        <f t="shared" ref="R29" si="93">IF(F29=0,"",C29)</f>
        <v/>
      </c>
      <c r="S29" s="156" t="str">
        <f t="shared" si="53"/>
        <v/>
      </c>
      <c r="T29" s="156" t="str">
        <f>T28</f>
        <v/>
      </c>
      <c r="U29" s="156" t="str">
        <f t="shared" ref="U29:AG29" si="94">U28</f>
        <v/>
      </c>
      <c r="V29" s="156" t="str">
        <f t="shared" si="94"/>
        <v/>
      </c>
      <c r="W29" s="156" t="str">
        <f t="shared" si="94"/>
        <v/>
      </c>
      <c r="X29" s="157" t="str">
        <f t="shared" si="94"/>
        <v/>
      </c>
      <c r="Y29" s="156" t="str">
        <f t="shared" si="94"/>
        <v/>
      </c>
      <c r="Z29" s="156" t="str">
        <f t="shared" si="94"/>
        <v/>
      </c>
      <c r="AA29" s="156" t="e">
        <f t="shared" si="94"/>
        <v>#VALUE!</v>
      </c>
      <c r="AB29" s="156" t="e">
        <f t="shared" si="94"/>
        <v>#VALUE!</v>
      </c>
      <c r="AC29" s="156" t="e">
        <f t="shared" si="94"/>
        <v>#VALUE!</v>
      </c>
      <c r="AD29" s="156" t="str">
        <f t="shared" si="94"/>
        <v/>
      </c>
      <c r="AE29" s="156" t="str">
        <f t="shared" si="94"/>
        <v/>
      </c>
      <c r="AF29" s="212"/>
      <c r="AG29" s="156" t="str">
        <f t="shared" si="94"/>
        <v/>
      </c>
      <c r="AH29" s="156" t="str">
        <f t="shared" si="44"/>
        <v/>
      </c>
      <c r="AI29" s="156" t="str">
        <f t="shared" si="44"/>
        <v/>
      </c>
      <c r="AJ29" s="156" t="str">
        <f t="shared" si="44"/>
        <v/>
      </c>
      <c r="AK29" s="156" t="str">
        <f t="shared" ref="AK29" si="95">AK28</f>
        <v/>
      </c>
      <c r="AL29" s="156" t="str">
        <f>IF(追加記入欄!CG61,4,"")</f>
        <v/>
      </c>
      <c r="AM29" s="156" t="str">
        <f>IF(追加記入欄!BV62=0,"",追加記入欄!BV62)</f>
        <v/>
      </c>
      <c r="AN29" s="156" t="e">
        <f>ROUND(IF(追加記入欄!BV63=0,"",追加記入欄!BV63),0)</f>
        <v>#VALUE!</v>
      </c>
      <c r="AO29" s="208"/>
      <c r="AP29" s="208"/>
      <c r="AQ29" s="156" t="str">
        <f t="shared" si="9"/>
        <v/>
      </c>
    </row>
    <row r="30" spans="1:43" s="164" customFormat="1">
      <c r="A30" s="158">
        <v>25</v>
      </c>
      <c r="B30" s="159">
        <v>7</v>
      </c>
      <c r="C30" s="159" t="str">
        <f>IF(追加記入欄!BB13="", "", 追加記入欄!BB13)</f>
        <v/>
      </c>
      <c r="D30" s="159">
        <f t="shared" si="72"/>
        <v>0</v>
      </c>
      <c r="E30" s="159">
        <f t="shared" si="79"/>
        <v>0</v>
      </c>
      <c r="F30" s="159">
        <f>IF(E30&gt;1,D30,0)</f>
        <v>0</v>
      </c>
      <c r="G30" s="159">
        <v>1</v>
      </c>
      <c r="H30" s="159">
        <f t="shared" si="83"/>
        <v>0</v>
      </c>
      <c r="I30" s="159">
        <f>SUM(H$30:H30)*H30</f>
        <v>0</v>
      </c>
      <c r="J30" s="159">
        <f>SUM(H$30:H$33)</f>
        <v>0</v>
      </c>
      <c r="K30" s="159">
        <f t="shared" si="80"/>
        <v>0</v>
      </c>
      <c r="L30" s="158">
        <f t="shared" si="81"/>
        <v>0</v>
      </c>
      <c r="M30" s="158">
        <f>IF(L30=0,0,SUM(L$6:L30))</f>
        <v>0</v>
      </c>
      <c r="N30" s="160"/>
      <c r="O30" s="160"/>
      <c r="P30" s="160"/>
      <c r="Q30" s="161"/>
      <c r="R30" s="160" t="str">
        <f>IF(F30=0,"",C30)</f>
        <v/>
      </c>
      <c r="S30" s="162" t="str">
        <f>IF(K30=0,"",K30)</f>
        <v/>
      </c>
      <c r="T30" s="162" t="str">
        <f>T6</f>
        <v/>
      </c>
      <c r="U30" s="162" t="str">
        <f>U6</f>
        <v/>
      </c>
      <c r="V30" s="162" t="str">
        <f>V6</f>
        <v/>
      </c>
      <c r="W30" s="162" t="str">
        <f>IF(追加記入欄!CD4=TRUE,1,IF(追加記入欄!CE4=TRUE,2,IF(追加記入欄!CF4=TRUE,3,IF(追加記入欄!CG4=TRUE,4,""))))</f>
        <v/>
      </c>
      <c r="X30" s="163" t="str">
        <f>IF(OR(追加記入欄!CD7="",追加記入欄!BB13=""),"",追加記入欄!CD7&amp;
IF(追加記入欄!CD14,1,IF(追加記入欄!CD15,2,IF(追加記入欄!CD16,3,IF(追加記入欄!CD17,4,IF(追加記入欄!CD18,5,IF(追加記入欄!CD19,6,IF(追加記入欄!CD20,9,0))))))))</f>
        <v/>
      </c>
      <c r="Y30" s="162" t="str">
        <f>IF(追加記入欄!CD21,1,"")</f>
        <v/>
      </c>
      <c r="Z30" s="162" t="str">
        <f>IF(追加記入欄!CD22=TRUE,1,IF(追加記入欄!CD23,2,IF(追加記入欄!CD24,3,IF(追加記入欄!CD25,4,IF(追加記入欄!CD26,5,IF(追加記入欄!CD27,6,""))))))</f>
        <v/>
      </c>
      <c r="AA30" s="162" t="e">
        <f>ROUND(IF(ISBLANK(追加記入欄!BC28),"",追加記入欄!BC28),0)</f>
        <v>#VALUE!</v>
      </c>
      <c r="AB30" s="163" t="e">
        <f>ROUND(IF(追加記入欄!BC30="", "",IF(AND(追加記入欄!BC30&lt;10.5,追加記入欄!BC30&gt;10),11, 追加記入欄!BC30)),0)</f>
        <v>#VALUE!</v>
      </c>
      <c r="AC30" s="162" t="e">
        <f>ROUND(IF(追加記入欄!BC31="", "", 追加記入欄!BC31),0)</f>
        <v>#VALUE!</v>
      </c>
      <c r="AD30" s="162" t="str">
        <f>IF(追加記入欄!BC32="", "", 追加記入欄!BC32)</f>
        <v/>
      </c>
      <c r="AE30" s="162" t="str">
        <f>IF(追加記入欄!BC33="", "", 追加記入欄!BC33)</f>
        <v/>
      </c>
      <c r="AF30" s="212"/>
      <c r="AG30" s="162" t="str">
        <f>IF(追加記入欄!CD67,1,IF(追加記入欄!CE67,1,IF(追加記入欄!CF67,1,IF(追加記入欄!CE68,2,IF(追加記入欄!CF68,2,"")))))</f>
        <v/>
      </c>
      <c r="AH30" s="162" t="str">
        <f>IF(追加記入欄!CD69=TRUE,1,IF(追加記入欄!CE69=TRUE,2,IF(追加記入欄!CF69=TRUE,3,IF(追加記入欄!CD70=TRUE,4,IF(追加記入欄!CE70=TRUE,5,"")))))</f>
        <v/>
      </c>
      <c r="AI30" s="162" t="str">
        <f>IF(追加記入欄!CD71,1,IF(追加記入欄!CE71,2,IF(追加記入欄!CF71,3,"")))</f>
        <v/>
      </c>
      <c r="AJ30" s="162" t="str">
        <f>IF(追加記入欄!CD72,1,IF(追加記入欄!CE72,2,IF(追加記入欄!CF72,3,"")))</f>
        <v/>
      </c>
      <c r="AK30" s="162" t="str">
        <f>IF(追加記入欄!CD73,1,IF(追加記入欄!CE73,2,IF(追加記入欄!CF73,3,"")))</f>
        <v/>
      </c>
      <c r="AL30" s="162" t="str">
        <f>IF(追加記入欄!CD74,1,"")</f>
        <v/>
      </c>
      <c r="AM30" s="162" t="str">
        <f>IF(追加記入欄!BB75=0,"",追加記入欄!BB75)</f>
        <v/>
      </c>
      <c r="AN30" s="162" t="e">
        <f>ROUND(IF(追加記入欄!BB76=0,"",追加記入欄!BB76),0)</f>
        <v>#VALUE!</v>
      </c>
      <c r="AO30" s="208"/>
      <c r="AP30" s="208"/>
      <c r="AQ30" s="162" t="str">
        <f t="shared" si="9"/>
        <v/>
      </c>
    </row>
    <row r="31" spans="1:43" s="164" customFormat="1">
      <c r="A31" s="158">
        <v>26</v>
      </c>
      <c r="B31" s="159">
        <v>7</v>
      </c>
      <c r="C31" s="159" t="str">
        <f>C30</f>
        <v/>
      </c>
      <c r="D31" s="159">
        <f t="shared" si="72"/>
        <v>0</v>
      </c>
      <c r="E31" s="159">
        <f t="shared" si="79"/>
        <v>0</v>
      </c>
      <c r="F31" s="159">
        <f t="shared" si="82"/>
        <v>0</v>
      </c>
      <c r="G31" s="159">
        <v>2</v>
      </c>
      <c r="H31" s="159">
        <f t="shared" si="83"/>
        <v>0</v>
      </c>
      <c r="I31" s="159">
        <f>SUM(H$30:H31)*H31</f>
        <v>0</v>
      </c>
      <c r="J31" s="159">
        <f>SUM(H$30:H$33)</f>
        <v>0</v>
      </c>
      <c r="K31" s="159">
        <f t="shared" si="80"/>
        <v>0</v>
      </c>
      <c r="L31" s="158">
        <f t="shared" si="81"/>
        <v>0</v>
      </c>
      <c r="M31" s="158">
        <f>IF(L31=0,0,SUM(L$6:L31))</f>
        <v>0</v>
      </c>
      <c r="N31" s="160"/>
      <c r="O31" s="160"/>
      <c r="P31" s="160"/>
      <c r="Q31" s="161"/>
      <c r="R31" s="160" t="str">
        <f>IF(F31=0,"",C31)</f>
        <v/>
      </c>
      <c r="S31" s="162" t="str">
        <f t="shared" si="53"/>
        <v/>
      </c>
      <c r="T31" s="162" t="str">
        <f t="shared" ref="T31:AA31" si="96">T30</f>
        <v/>
      </c>
      <c r="U31" s="162" t="str">
        <f t="shared" si="96"/>
        <v/>
      </c>
      <c r="V31" s="162" t="str">
        <f t="shared" si="96"/>
        <v/>
      </c>
      <c r="W31" s="162" t="str">
        <f t="shared" si="96"/>
        <v/>
      </c>
      <c r="X31" s="163" t="str">
        <f t="shared" si="96"/>
        <v/>
      </c>
      <c r="Y31" s="162" t="str">
        <f t="shared" si="96"/>
        <v/>
      </c>
      <c r="Z31" s="162" t="str">
        <f t="shared" si="96"/>
        <v/>
      </c>
      <c r="AA31" s="162" t="e">
        <f t="shared" si="96"/>
        <v>#VALUE!</v>
      </c>
      <c r="AB31" s="162" t="e">
        <f t="shared" ref="AB31:AC31" si="97">AB30</f>
        <v>#VALUE!</v>
      </c>
      <c r="AC31" s="162" t="e">
        <f t="shared" si="97"/>
        <v>#VALUE!</v>
      </c>
      <c r="AD31" s="162" t="str">
        <f t="shared" ref="AD31:AE31" si="98">AD30</f>
        <v/>
      </c>
      <c r="AE31" s="162" t="str">
        <f t="shared" si="98"/>
        <v/>
      </c>
      <c r="AF31" s="212"/>
      <c r="AG31" s="162" t="str">
        <f>AG30</f>
        <v/>
      </c>
      <c r="AH31" s="162" t="str">
        <f t="shared" si="44"/>
        <v/>
      </c>
      <c r="AI31" s="162" t="str">
        <f>AI30</f>
        <v/>
      </c>
      <c r="AJ31" s="162" t="str">
        <f>AJ30</f>
        <v/>
      </c>
      <c r="AK31" s="162" t="str">
        <f>AK30</f>
        <v/>
      </c>
      <c r="AL31" s="162" t="str">
        <f>IF(追加記入欄!CE74,2,"")</f>
        <v/>
      </c>
      <c r="AM31" s="162" t="str">
        <f>IF(追加記入欄!BH75=0,"",追加記入欄!BH75)</f>
        <v/>
      </c>
      <c r="AN31" s="162" t="e">
        <f>ROUND(IF(追加記入欄!BH76=0,"",追加記入欄!BH76),0)</f>
        <v>#VALUE!</v>
      </c>
      <c r="AO31" s="208"/>
      <c r="AP31" s="208"/>
      <c r="AQ31" s="162" t="str">
        <f t="shared" si="9"/>
        <v/>
      </c>
    </row>
    <row r="32" spans="1:43" s="164" customFormat="1">
      <c r="A32" s="158">
        <v>27</v>
      </c>
      <c r="B32" s="159">
        <v>7</v>
      </c>
      <c r="C32" s="159" t="str">
        <f t="shared" ref="C32:C33" si="99">C31</f>
        <v/>
      </c>
      <c r="D32" s="159">
        <f t="shared" si="72"/>
        <v>0</v>
      </c>
      <c r="E32" s="159">
        <f t="shared" si="79"/>
        <v>0</v>
      </c>
      <c r="F32" s="159">
        <f t="shared" si="82"/>
        <v>0</v>
      </c>
      <c r="G32" s="159">
        <v>3</v>
      </c>
      <c r="H32" s="159">
        <f t="shared" si="83"/>
        <v>0</v>
      </c>
      <c r="I32" s="159">
        <f>SUM(H$30:H32)*H32</f>
        <v>0</v>
      </c>
      <c r="J32" s="159">
        <f>SUM(H$30:H$33)</f>
        <v>0</v>
      </c>
      <c r="K32" s="159">
        <f t="shared" si="80"/>
        <v>0</v>
      </c>
      <c r="L32" s="158">
        <f t="shared" si="81"/>
        <v>0</v>
      </c>
      <c r="M32" s="158">
        <f>IF(L32=0,0,SUM(L$6:L32))</f>
        <v>0</v>
      </c>
      <c r="N32" s="160"/>
      <c r="O32" s="160"/>
      <c r="P32" s="160"/>
      <c r="Q32" s="161"/>
      <c r="R32" s="160" t="str">
        <f>IF(F32=0,"",C32)</f>
        <v/>
      </c>
      <c r="S32" s="162" t="str">
        <f t="shared" si="53"/>
        <v/>
      </c>
      <c r="T32" s="162" t="str">
        <f>T31</f>
        <v/>
      </c>
      <c r="U32" s="162" t="str">
        <f t="shared" ref="U32:X33" si="100">U31</f>
        <v/>
      </c>
      <c r="V32" s="162" t="str">
        <f t="shared" si="100"/>
        <v/>
      </c>
      <c r="W32" s="162" t="str">
        <f>W31</f>
        <v/>
      </c>
      <c r="X32" s="163" t="str">
        <f>X31</f>
        <v/>
      </c>
      <c r="Y32" s="162" t="str">
        <f t="shared" ref="Y32" si="101">Y31</f>
        <v/>
      </c>
      <c r="Z32" s="162" t="str">
        <f>Z31</f>
        <v/>
      </c>
      <c r="AA32" s="162" t="e">
        <f t="shared" ref="AA32:AC33" si="102">AA31</f>
        <v>#VALUE!</v>
      </c>
      <c r="AB32" s="162" t="e">
        <f t="shared" si="102"/>
        <v>#VALUE!</v>
      </c>
      <c r="AC32" s="162" t="e">
        <f t="shared" si="102"/>
        <v>#VALUE!</v>
      </c>
      <c r="AD32" s="162" t="str">
        <f t="shared" ref="AD32:AG33" si="103">AD31</f>
        <v/>
      </c>
      <c r="AE32" s="162" t="str">
        <f t="shared" si="103"/>
        <v/>
      </c>
      <c r="AF32" s="212"/>
      <c r="AG32" s="162" t="str">
        <f t="shared" si="103"/>
        <v/>
      </c>
      <c r="AH32" s="162" t="str">
        <f t="shared" si="44"/>
        <v/>
      </c>
      <c r="AI32" s="162" t="str">
        <f t="shared" si="44"/>
        <v/>
      </c>
      <c r="AJ32" s="162" t="str">
        <f t="shared" si="44"/>
        <v/>
      </c>
      <c r="AK32" s="162" t="str">
        <f t="shared" ref="AK32" si="104">AK31</f>
        <v/>
      </c>
      <c r="AL32" s="162" t="str">
        <f>IF(追加記入欄!CF74,3,"")</f>
        <v/>
      </c>
      <c r="AM32" s="162" t="str">
        <f>IF(追加記入欄!BO75=0,"",追加記入欄!BO75)</f>
        <v/>
      </c>
      <c r="AN32" s="162" t="e">
        <f>ROUND(IF(追加記入欄!BO76=0,"",追加記入欄!BO76),0)</f>
        <v>#VALUE!</v>
      </c>
      <c r="AO32" s="208"/>
      <c r="AP32" s="208"/>
      <c r="AQ32" s="162" t="str">
        <f t="shared" si="9"/>
        <v/>
      </c>
    </row>
    <row r="33" spans="1:43" s="164" customFormat="1">
      <c r="A33" s="158">
        <v>28</v>
      </c>
      <c r="B33" s="159">
        <v>7</v>
      </c>
      <c r="C33" s="159" t="str">
        <f t="shared" si="99"/>
        <v/>
      </c>
      <c r="D33" s="159">
        <f t="shared" si="72"/>
        <v>0</v>
      </c>
      <c r="E33" s="159">
        <f t="shared" si="79"/>
        <v>0</v>
      </c>
      <c r="F33" s="159">
        <f t="shared" si="82"/>
        <v>0</v>
      </c>
      <c r="G33" s="159">
        <v>4</v>
      </c>
      <c r="H33" s="159">
        <f t="shared" si="83"/>
        <v>0</v>
      </c>
      <c r="I33" s="159">
        <f>SUM(H$30:H33)*H33</f>
        <v>0</v>
      </c>
      <c r="J33" s="159">
        <f>SUM(H$30:H$33)</f>
        <v>0</v>
      </c>
      <c r="K33" s="159">
        <f t="shared" si="80"/>
        <v>0</v>
      </c>
      <c r="L33" s="158">
        <f t="shared" si="81"/>
        <v>0</v>
      </c>
      <c r="M33" s="158">
        <f>IF(L33=0,0,SUM(L$6:L33))</f>
        <v>0</v>
      </c>
      <c r="N33" s="160"/>
      <c r="O33" s="160"/>
      <c r="P33" s="160"/>
      <c r="Q33" s="161"/>
      <c r="R33" s="160" t="str">
        <f t="shared" ref="R33" si="105">IF(F33=0,"",C33)</f>
        <v/>
      </c>
      <c r="S33" s="162" t="str">
        <f t="shared" si="53"/>
        <v/>
      </c>
      <c r="T33" s="162" t="str">
        <f>T32</f>
        <v/>
      </c>
      <c r="U33" s="162" t="str">
        <f t="shared" si="100"/>
        <v/>
      </c>
      <c r="V33" s="162" t="str">
        <f t="shared" si="100"/>
        <v/>
      </c>
      <c r="W33" s="162" t="str">
        <f t="shared" si="100"/>
        <v/>
      </c>
      <c r="X33" s="163" t="str">
        <f t="shared" si="100"/>
        <v/>
      </c>
      <c r="Y33" s="162" t="str">
        <f>Y32</f>
        <v/>
      </c>
      <c r="Z33" s="162" t="str">
        <f t="shared" ref="Z33" si="106">Z32</f>
        <v/>
      </c>
      <c r="AA33" s="162" t="e">
        <f t="shared" si="102"/>
        <v>#VALUE!</v>
      </c>
      <c r="AB33" s="162" t="e">
        <f t="shared" si="102"/>
        <v>#VALUE!</v>
      </c>
      <c r="AC33" s="162" t="e">
        <f t="shared" si="102"/>
        <v>#VALUE!</v>
      </c>
      <c r="AD33" s="162" t="str">
        <f t="shared" ref="AD33:AE33" si="107">AD32</f>
        <v/>
      </c>
      <c r="AE33" s="162" t="str">
        <f t="shared" si="107"/>
        <v/>
      </c>
      <c r="AF33" s="212"/>
      <c r="AG33" s="162" t="str">
        <f t="shared" si="103"/>
        <v/>
      </c>
      <c r="AH33" s="162" t="str">
        <f t="shared" si="44"/>
        <v/>
      </c>
      <c r="AI33" s="162" t="str">
        <f t="shared" si="44"/>
        <v/>
      </c>
      <c r="AJ33" s="162" t="str">
        <f t="shared" si="44"/>
        <v/>
      </c>
      <c r="AK33" s="162" t="str">
        <f t="shared" ref="AK33" si="108">AK32</f>
        <v/>
      </c>
      <c r="AL33" s="162" t="str">
        <f>IF(追加記入欄!CG74,4,"")</f>
        <v/>
      </c>
      <c r="AM33" s="162" t="str">
        <f>IF(追加記入欄!BV75=0,"",追加記入欄!BV75)</f>
        <v/>
      </c>
      <c r="AN33" s="162" t="e">
        <f>ROUND(IF(追加記入欄!BV76=0,"",追加記入欄!BV76),0)</f>
        <v>#VALUE!</v>
      </c>
      <c r="AO33" s="208"/>
      <c r="AP33" s="208"/>
      <c r="AQ33" s="162" t="str">
        <f t="shared" si="9"/>
        <v/>
      </c>
    </row>
    <row r="34" spans="1:43" s="165" customFormat="1">
      <c r="A34" s="142">
        <v>29</v>
      </c>
      <c r="B34" s="143">
        <v>8</v>
      </c>
      <c r="C34" s="143" t="str">
        <f>IF(追加記入欄!BK13="", "", 追加記入欄!BK13)</f>
        <v/>
      </c>
      <c r="D34" s="143">
        <f t="shared" si="72"/>
        <v>0</v>
      </c>
      <c r="E34" s="143">
        <f t="shared" si="79"/>
        <v>0</v>
      </c>
      <c r="F34" s="143">
        <f t="shared" si="82"/>
        <v>0</v>
      </c>
      <c r="G34" s="143">
        <v>1</v>
      </c>
      <c r="H34" s="143">
        <f t="shared" si="83"/>
        <v>0</v>
      </c>
      <c r="I34" s="143">
        <f>SUM(H$34:H34)*H34</f>
        <v>0</v>
      </c>
      <c r="J34" s="143">
        <f>SUM(H$34:H$37)</f>
        <v>0</v>
      </c>
      <c r="K34" s="143">
        <f t="shared" si="80"/>
        <v>0</v>
      </c>
      <c r="L34" s="142">
        <f t="shared" si="81"/>
        <v>0</v>
      </c>
      <c r="M34" s="142">
        <f>IF(L34=0,0,SUM(L$6:L34))</f>
        <v>0</v>
      </c>
      <c r="N34" s="144"/>
      <c r="O34" s="144"/>
      <c r="P34" s="144"/>
      <c r="Q34" s="145"/>
      <c r="R34" s="144" t="str">
        <f>IF(F34=0,"",C34)</f>
        <v/>
      </c>
      <c r="S34" s="141" t="str">
        <f>IF(K34=0,"",K34)</f>
        <v/>
      </c>
      <c r="T34" s="141" t="str">
        <f>T6</f>
        <v/>
      </c>
      <c r="U34" s="141" t="str">
        <f>U6</f>
        <v/>
      </c>
      <c r="V34" s="141" t="str">
        <f>V6</f>
        <v/>
      </c>
      <c r="W34" s="141" t="str">
        <f>W30</f>
        <v/>
      </c>
      <c r="X34" s="146" t="str">
        <f>IF(OR(追加記入欄!CD7="",追加記入欄!BK13=""),"",追加記入欄!CD7&amp;
IF(追加記入欄!CE14,1,IF(追加記入欄!CE15,2,IF(追加記入欄!CE16,3,IF(追加記入欄!CE17,4,IF(追加記入欄!CE18,5,IF(追加記入欄!CE19,6,IF(追加記入欄!CE20,9,0))))))))</f>
        <v/>
      </c>
      <c r="Y34" s="141" t="str">
        <f>IF(追加記入欄!CE21,1,"")</f>
        <v/>
      </c>
      <c r="Z34" s="141" t="str">
        <f>IF(追加記入欄!CE22=TRUE,1,IF(追加記入欄!CE23,2,IF(追加記入欄!CE24,3,IF(追加記入欄!CE25,4,IF(追加記入欄!CE26,5,IF(追加記入欄!CE27,6,""))))))</f>
        <v/>
      </c>
      <c r="AA34" s="141" t="e">
        <f>ROUND(IF(ISBLANK(追加記入欄!BL28),"",追加記入欄!BL28),0)</f>
        <v>#VALUE!</v>
      </c>
      <c r="AB34" s="146" t="e">
        <f>ROUND(IF(追加記入欄!BL30="", "",IF(AND(追加記入欄!BL30&lt;10.5,追加記入欄!BL30&gt;10),11, 追加記入欄!BL30)),0)</f>
        <v>#VALUE!</v>
      </c>
      <c r="AC34" s="141" t="e">
        <f>ROUND(IF(追加記入欄!BL31="", "", 追加記入欄!BL31),0)</f>
        <v>#VALUE!</v>
      </c>
      <c r="AD34" s="141" t="str">
        <f>IF(追加記入欄!BL32="", "", 追加記入欄!BL32)</f>
        <v/>
      </c>
      <c r="AE34" s="141" t="str">
        <f>IF(追加記入欄!BL33="", "", 追加記入欄!BL33)</f>
        <v/>
      </c>
      <c r="AF34" s="212"/>
      <c r="AG34" s="141" t="str">
        <f>IF(追加記入欄!DU41,1,IF(追加記入欄!DV41,1,IF(追加記入欄!DW41,1,IF(追加記入欄!DV42,2,IF(追加記入欄!DW42,2,"")))))</f>
        <v/>
      </c>
      <c r="AH34" s="141" t="str">
        <f>IF(追加記入欄!DU43=TRUE,1,IF(追加記入欄!DV43=TRUE,2,IF(追加記入欄!DW43=TRUE,3,IF(追加記入欄!DU44=TRUE,4,IF(追加記入欄!DV44=TRUE,5,"")))))</f>
        <v/>
      </c>
      <c r="AI34" s="141" t="str">
        <f>IF(追加記入欄!DU45,1,IF(追加記入欄!DV45,2,IF(追加記入欄!DW45,3,"")))</f>
        <v/>
      </c>
      <c r="AJ34" s="141" t="str">
        <f>IF(追加記入欄!DU46,1,IF(追加記入欄!DV46,2,IF(追加記入欄!DW46,3,"")))</f>
        <v/>
      </c>
      <c r="AK34" s="141" t="str">
        <f>IF(追加記入欄!DU47,1,IF(追加記入欄!DV47,2,IF(追加記入欄!DW47,3,"")))</f>
        <v/>
      </c>
      <c r="AL34" s="141" t="str">
        <f>IF(追加記入欄!DU48,1,"")</f>
        <v/>
      </c>
      <c r="AM34" s="141" t="str">
        <f>IF(追加記入欄!CT49=0,"",追加記入欄!CT49)</f>
        <v/>
      </c>
      <c r="AN34" s="141" t="e">
        <f>ROUND(IF(追加記入欄!CT50=0,"",追加記入欄!CT50),0)</f>
        <v>#VALUE!</v>
      </c>
      <c r="AO34" s="208"/>
      <c r="AP34" s="208"/>
      <c r="AQ34" s="141" t="str">
        <f t="shared" si="9"/>
        <v/>
      </c>
    </row>
    <row r="35" spans="1:43" s="165" customFormat="1">
      <c r="A35" s="142">
        <v>30</v>
      </c>
      <c r="B35" s="143">
        <v>8</v>
      </c>
      <c r="C35" s="143" t="str">
        <f>C34</f>
        <v/>
      </c>
      <c r="D35" s="143">
        <f t="shared" si="72"/>
        <v>0</v>
      </c>
      <c r="E35" s="143">
        <f t="shared" si="79"/>
        <v>0</v>
      </c>
      <c r="F35" s="143">
        <f t="shared" si="82"/>
        <v>0</v>
      </c>
      <c r="G35" s="143">
        <v>2</v>
      </c>
      <c r="H35" s="143">
        <f t="shared" si="83"/>
        <v>0</v>
      </c>
      <c r="I35" s="143">
        <f>SUM(H$34:H35)*H35</f>
        <v>0</v>
      </c>
      <c r="J35" s="143">
        <f>SUM(H$34:H$37)</f>
        <v>0</v>
      </c>
      <c r="K35" s="143">
        <f t="shared" si="80"/>
        <v>0</v>
      </c>
      <c r="L35" s="142">
        <f t="shared" si="81"/>
        <v>0</v>
      </c>
      <c r="M35" s="142">
        <f>IF(L35=0,0,SUM(L$6:L35))</f>
        <v>0</v>
      </c>
      <c r="N35" s="144"/>
      <c r="O35" s="144"/>
      <c r="P35" s="144"/>
      <c r="Q35" s="145"/>
      <c r="R35" s="144" t="str">
        <f>IF(F35=0,"",C35)</f>
        <v/>
      </c>
      <c r="S35" s="141" t="str">
        <f t="shared" si="53"/>
        <v/>
      </c>
      <c r="T35" s="141" t="str">
        <f t="shared" ref="T35:AA35" si="109">T34</f>
        <v/>
      </c>
      <c r="U35" s="141" t="str">
        <f t="shared" si="109"/>
        <v/>
      </c>
      <c r="V35" s="141" t="str">
        <f t="shared" si="109"/>
        <v/>
      </c>
      <c r="W35" s="141" t="str">
        <f>W34</f>
        <v/>
      </c>
      <c r="X35" s="146" t="str">
        <f t="shared" si="109"/>
        <v/>
      </c>
      <c r="Y35" s="141" t="str">
        <f t="shared" si="109"/>
        <v/>
      </c>
      <c r="Z35" s="141" t="str">
        <f t="shared" si="109"/>
        <v/>
      </c>
      <c r="AA35" s="141" t="e">
        <f t="shared" si="109"/>
        <v>#VALUE!</v>
      </c>
      <c r="AB35" s="141" t="e">
        <f t="shared" ref="AB35:AC35" si="110">AB34</f>
        <v>#VALUE!</v>
      </c>
      <c r="AC35" s="141" t="e">
        <f t="shared" si="110"/>
        <v>#VALUE!</v>
      </c>
      <c r="AD35" s="141" t="str">
        <f t="shared" ref="AD35:AE35" si="111">AD34</f>
        <v/>
      </c>
      <c r="AE35" s="141" t="str">
        <f t="shared" si="111"/>
        <v/>
      </c>
      <c r="AF35" s="212"/>
      <c r="AG35" s="141" t="str">
        <f>AG34</f>
        <v/>
      </c>
      <c r="AH35" s="141" t="str">
        <f t="shared" si="44"/>
        <v/>
      </c>
      <c r="AI35" s="141" t="str">
        <f>AI34</f>
        <v/>
      </c>
      <c r="AJ35" s="141" t="str">
        <f>AJ34</f>
        <v/>
      </c>
      <c r="AK35" s="141" t="str">
        <f>AK34</f>
        <v/>
      </c>
      <c r="AL35" s="141" t="str">
        <f>IF(追加記入欄!DV48,2,"")</f>
        <v/>
      </c>
      <c r="AM35" s="141" t="str">
        <f>IF(追加記入欄!CZ49=0,"",追加記入欄!CZ49)</f>
        <v/>
      </c>
      <c r="AN35" s="141" t="e">
        <f>ROUND(IF(追加記入欄!CZ50=0,"",追加記入欄!CZ50),0)</f>
        <v>#VALUE!</v>
      </c>
      <c r="AO35" s="208"/>
      <c r="AP35" s="208"/>
      <c r="AQ35" s="141" t="str">
        <f t="shared" si="9"/>
        <v/>
      </c>
    </row>
    <row r="36" spans="1:43" s="165" customFormat="1">
      <c r="A36" s="142">
        <v>31</v>
      </c>
      <c r="B36" s="143">
        <v>8</v>
      </c>
      <c r="C36" s="143" t="str">
        <f t="shared" ref="C36:C37" si="112">C35</f>
        <v/>
      </c>
      <c r="D36" s="143">
        <f t="shared" si="72"/>
        <v>0</v>
      </c>
      <c r="E36" s="143">
        <f t="shared" si="79"/>
        <v>0</v>
      </c>
      <c r="F36" s="143">
        <f t="shared" si="82"/>
        <v>0</v>
      </c>
      <c r="G36" s="143">
        <v>3</v>
      </c>
      <c r="H36" s="143">
        <f t="shared" si="83"/>
        <v>0</v>
      </c>
      <c r="I36" s="143">
        <f>SUM(H$34:H36)*H36</f>
        <v>0</v>
      </c>
      <c r="J36" s="143">
        <f>SUM(H$34:H$37)</f>
        <v>0</v>
      </c>
      <c r="K36" s="143">
        <f t="shared" si="80"/>
        <v>0</v>
      </c>
      <c r="L36" s="142">
        <f t="shared" si="81"/>
        <v>0</v>
      </c>
      <c r="M36" s="142">
        <f>IF(L36=0,0,SUM(L$6:L36))</f>
        <v>0</v>
      </c>
      <c r="N36" s="144"/>
      <c r="O36" s="144"/>
      <c r="P36" s="144"/>
      <c r="Q36" s="145"/>
      <c r="R36" s="144" t="str">
        <f>IF(F36=0,"",C36)</f>
        <v/>
      </c>
      <c r="S36" s="141" t="str">
        <f t="shared" si="53"/>
        <v/>
      </c>
      <c r="T36" s="141" t="str">
        <f>T35</f>
        <v/>
      </c>
      <c r="U36" s="141" t="str">
        <f t="shared" ref="U36:X37" si="113">U35</f>
        <v/>
      </c>
      <c r="V36" s="141" t="str">
        <f t="shared" si="113"/>
        <v/>
      </c>
      <c r="W36" s="141" t="str">
        <f>W35</f>
        <v/>
      </c>
      <c r="X36" s="146" t="str">
        <f>X35</f>
        <v/>
      </c>
      <c r="Y36" s="141" t="str">
        <f t="shared" ref="Y36:Z37" si="114">Y35</f>
        <v/>
      </c>
      <c r="Z36" s="141" t="str">
        <f>Z35</f>
        <v/>
      </c>
      <c r="AA36" s="141" t="e">
        <f t="shared" ref="AA36:AC37" si="115">AA35</f>
        <v>#VALUE!</v>
      </c>
      <c r="AB36" s="141" t="e">
        <f t="shared" si="115"/>
        <v>#VALUE!</v>
      </c>
      <c r="AC36" s="141" t="e">
        <f t="shared" si="115"/>
        <v>#VALUE!</v>
      </c>
      <c r="AD36" s="141" t="str">
        <f t="shared" ref="AD36:AG36" si="116">AD35</f>
        <v/>
      </c>
      <c r="AE36" s="141" t="str">
        <f t="shared" si="116"/>
        <v/>
      </c>
      <c r="AF36" s="212"/>
      <c r="AG36" s="141" t="str">
        <f t="shared" si="116"/>
        <v/>
      </c>
      <c r="AH36" s="141" t="str">
        <f t="shared" si="44"/>
        <v/>
      </c>
      <c r="AI36" s="141" t="str">
        <f t="shared" si="44"/>
        <v/>
      </c>
      <c r="AJ36" s="141" t="str">
        <f t="shared" si="44"/>
        <v/>
      </c>
      <c r="AK36" s="141" t="str">
        <f t="shared" ref="AK36" si="117">AK35</f>
        <v/>
      </c>
      <c r="AL36" s="141" t="str">
        <f>IF(追加記入欄!DW48,3,"")</f>
        <v/>
      </c>
      <c r="AM36" s="141" t="str">
        <f>IF(追加記入欄!DG49=0,"",追加記入欄!DG49)</f>
        <v/>
      </c>
      <c r="AN36" s="141" t="e">
        <f>ROUND(IF(追加記入欄!DG50=0,"",追加記入欄!DG50),0)</f>
        <v>#VALUE!</v>
      </c>
      <c r="AO36" s="208"/>
      <c r="AP36" s="208"/>
      <c r="AQ36" s="141" t="str">
        <f t="shared" si="9"/>
        <v/>
      </c>
    </row>
    <row r="37" spans="1:43" s="165" customFormat="1">
      <c r="A37" s="142">
        <v>32</v>
      </c>
      <c r="B37" s="143">
        <v>8</v>
      </c>
      <c r="C37" s="143" t="str">
        <f t="shared" si="112"/>
        <v/>
      </c>
      <c r="D37" s="143">
        <f t="shared" si="72"/>
        <v>0</v>
      </c>
      <c r="E37" s="143">
        <f t="shared" si="79"/>
        <v>0</v>
      </c>
      <c r="F37" s="143">
        <f>IF(E37&gt;1,D37,0)</f>
        <v>0</v>
      </c>
      <c r="G37" s="143">
        <v>4</v>
      </c>
      <c r="H37" s="143">
        <f t="shared" si="83"/>
        <v>0</v>
      </c>
      <c r="I37" s="143">
        <f>SUM(H$34:H37)*H37</f>
        <v>0</v>
      </c>
      <c r="J37" s="143">
        <f>SUM(H$34:H$37)</f>
        <v>0</v>
      </c>
      <c r="K37" s="143">
        <f t="shared" si="80"/>
        <v>0</v>
      </c>
      <c r="L37" s="142">
        <f t="shared" si="81"/>
        <v>0</v>
      </c>
      <c r="M37" s="142">
        <f>IF(L37=0,0,SUM(L$6:L37))</f>
        <v>0</v>
      </c>
      <c r="N37" s="144"/>
      <c r="O37" s="144"/>
      <c r="P37" s="144"/>
      <c r="Q37" s="145"/>
      <c r="R37" s="144" t="str">
        <f t="shared" ref="R37" si="118">IF(F37=0,"",C37)</f>
        <v/>
      </c>
      <c r="S37" s="141" t="str">
        <f t="shared" si="53"/>
        <v/>
      </c>
      <c r="T37" s="141" t="str">
        <f>T36</f>
        <v/>
      </c>
      <c r="U37" s="141" t="str">
        <f t="shared" si="113"/>
        <v/>
      </c>
      <c r="V37" s="141" t="str">
        <f t="shared" si="113"/>
        <v/>
      </c>
      <c r="W37" s="141" t="str">
        <f t="shared" si="113"/>
        <v/>
      </c>
      <c r="X37" s="146" t="str">
        <f t="shared" si="113"/>
        <v/>
      </c>
      <c r="Y37" s="141" t="str">
        <f t="shared" si="114"/>
        <v/>
      </c>
      <c r="Z37" s="141" t="str">
        <f t="shared" si="114"/>
        <v/>
      </c>
      <c r="AA37" s="141" t="e">
        <f t="shared" si="115"/>
        <v>#VALUE!</v>
      </c>
      <c r="AB37" s="141" t="e">
        <f t="shared" si="115"/>
        <v>#VALUE!</v>
      </c>
      <c r="AC37" s="141" t="e">
        <f t="shared" si="115"/>
        <v>#VALUE!</v>
      </c>
      <c r="AD37" s="141" t="str">
        <f t="shared" ref="AD37:AG37" si="119">AD36</f>
        <v/>
      </c>
      <c r="AE37" s="141" t="str">
        <f t="shared" si="119"/>
        <v/>
      </c>
      <c r="AF37" s="212"/>
      <c r="AG37" s="141" t="str">
        <f t="shared" si="119"/>
        <v/>
      </c>
      <c r="AH37" s="141" t="str">
        <f t="shared" si="44"/>
        <v/>
      </c>
      <c r="AI37" s="141" t="str">
        <f t="shared" si="44"/>
        <v/>
      </c>
      <c r="AJ37" s="141" t="str">
        <f t="shared" si="44"/>
        <v/>
      </c>
      <c r="AK37" s="141" t="str">
        <f t="shared" ref="AK37" si="120">AK36</f>
        <v/>
      </c>
      <c r="AL37" s="141" t="str">
        <f>IF(追加記入欄!DX48,4,"")</f>
        <v/>
      </c>
      <c r="AM37" s="141" t="str">
        <f>IF(追加記入欄!DN49=0,"",追加記入欄!DN49)</f>
        <v/>
      </c>
      <c r="AN37" s="141" t="e">
        <f>ROUND(IF(追加記入欄!DN50=0,"",追加記入欄!DN50),0)</f>
        <v>#VALUE!</v>
      </c>
      <c r="AO37" s="208"/>
      <c r="AP37" s="208"/>
      <c r="AQ37" s="141" t="str">
        <f t="shared" si="9"/>
        <v/>
      </c>
    </row>
    <row r="38" spans="1:43" s="166" customFormat="1">
      <c r="A38" s="147">
        <v>33</v>
      </c>
      <c r="B38" s="148">
        <v>9</v>
      </c>
      <c r="C38" s="148" t="str">
        <f>IF(追加記入欄!BT13="", "", 追加記入欄!BT13)</f>
        <v/>
      </c>
      <c r="D38" s="148">
        <f>IF(C38="",0,1)</f>
        <v>0</v>
      </c>
      <c r="E38" s="148">
        <f>E37</f>
        <v>0</v>
      </c>
      <c r="F38" s="148">
        <f t="shared" si="82"/>
        <v>0</v>
      </c>
      <c r="G38" s="148">
        <v>1</v>
      </c>
      <c r="H38" s="148">
        <f>IF(AL38="",0,1)</f>
        <v>0</v>
      </c>
      <c r="I38" s="148">
        <f>SUM(H$38:H38)*H38</f>
        <v>0</v>
      </c>
      <c r="J38" s="148">
        <f>SUM(H$38:H$41)</f>
        <v>0</v>
      </c>
      <c r="K38" s="148">
        <f>IF(J38&gt;1,I38,0)</f>
        <v>0</v>
      </c>
      <c r="L38" s="147">
        <f t="shared" si="81"/>
        <v>0</v>
      </c>
      <c r="M38" s="147">
        <f>IF(L38=0,0,SUM(L$6:L38))</f>
        <v>0</v>
      </c>
      <c r="N38" s="149"/>
      <c r="O38" s="149"/>
      <c r="P38" s="149"/>
      <c r="Q38" s="150"/>
      <c r="R38" s="149" t="str">
        <f>IF(F38=0,"",C38)</f>
        <v/>
      </c>
      <c r="S38" s="140" t="str">
        <f>IF(K38=0,"",K38)</f>
        <v/>
      </c>
      <c r="T38" s="140" t="str">
        <f>T$6</f>
        <v/>
      </c>
      <c r="U38" s="140" t="str">
        <f>U$6</f>
        <v/>
      </c>
      <c r="V38" s="140" t="str">
        <f>V$6</f>
        <v/>
      </c>
      <c r="W38" s="140" t="str">
        <f>W30</f>
        <v/>
      </c>
      <c r="X38" s="151" t="str">
        <f>IF(OR(追加記入欄!CD7="",追加記入欄!BT13=""),"",追加記入欄!CD7&amp;
IF(追加記入欄!CF14,1,IF(追加記入欄!CF15,2,IF(追加記入欄!CF16,3,IF(追加記入欄!CF17,4,IF(追加記入欄!CF18,5,IF(追加記入欄!CF19,6,IF(追加記入欄!CF20,9,0))))))))</f>
        <v/>
      </c>
      <c r="Y38" s="140" t="str">
        <f>IF(追加記入欄!CF21,1,"")</f>
        <v/>
      </c>
      <c r="Z38" s="140" t="str">
        <f>IF(追加記入欄!CF22=TRUE,1,IF(追加記入欄!CF23,2,IF(追加記入欄!CF24,3,IF(追加記入欄!CF25,4,IF(追加記入欄!CF26,5,IF(追加記入欄!CF27,6,""))))))</f>
        <v/>
      </c>
      <c r="AA38" s="140" t="e">
        <f>ROUND(IF(ISBLANK(追加記入欄!BU28),"",追加記入欄!BU28),0)</f>
        <v>#VALUE!</v>
      </c>
      <c r="AB38" s="151" t="e">
        <f>ROUND(IF(追加記入欄!BU30="", "",IF(AND(追加記入欄!BU30&lt;10.5,追加記入欄!BU30&gt;10),11, 追加記入欄!BU30)),0)</f>
        <v>#VALUE!</v>
      </c>
      <c r="AC38" s="140" t="e">
        <f>ROUND(IF(追加記入欄!BU31="", "", 追加記入欄!BU31),0)</f>
        <v>#VALUE!</v>
      </c>
      <c r="AD38" s="140" t="str">
        <f>IF(追加記入欄!BU32="", "", 追加記入欄!BU32)</f>
        <v/>
      </c>
      <c r="AE38" s="140" t="str">
        <f>IF(追加記入欄!BU33="", "", 追加記入欄!BU33)</f>
        <v/>
      </c>
      <c r="AF38" s="212"/>
      <c r="AG38" s="140" t="str">
        <f>IF(追加記入欄!DU54,1,IF(追加記入欄!DV54,1,IF(追加記入欄!DW54,1,IF(追加記入欄!DV55,2,IF(追加記入欄!DW55,2,"")))))</f>
        <v/>
      </c>
      <c r="AH38" s="140" t="str">
        <f>IF(追加記入欄!DU56=TRUE,1,IF(追加記入欄!DV56=TRUE,2,IF(追加記入欄!DW56=TRUE,3,IF(追加記入欄!DU57=TRUE,4,IF(追加記入欄!DV57=TRUE,5,"")))))</f>
        <v/>
      </c>
      <c r="AI38" s="140" t="str">
        <f>IF(追加記入欄!DU58,1,IF(追加記入欄!DV58,2,IF(追加記入欄!DW58,3,"")))</f>
        <v/>
      </c>
      <c r="AJ38" s="140" t="str">
        <f>IF(追加記入欄!DU59,1,IF(追加記入欄!DV59,2,IF(追加記入欄!DW59,3,"")))</f>
        <v/>
      </c>
      <c r="AK38" s="140" t="str">
        <f>IF(追加記入欄!DU60,1,IF(追加記入欄!DV60,2,IF(追加記入欄!DW60,3,"")))</f>
        <v/>
      </c>
      <c r="AL38" s="140" t="str">
        <f>IF(追加記入欄!DU61,1,"")</f>
        <v/>
      </c>
      <c r="AM38" s="140" t="str">
        <f>IF(追加記入欄!CT62=0,"",追加記入欄!CT62)</f>
        <v/>
      </c>
      <c r="AN38" s="140" t="e">
        <f>ROUND(IF(追加記入欄!CT63=0,"",追加記入欄!CT63),0)</f>
        <v>#VALUE!</v>
      </c>
      <c r="AO38" s="208"/>
      <c r="AP38" s="208"/>
      <c r="AQ38" s="140" t="str">
        <f t="shared" si="9"/>
        <v/>
      </c>
    </row>
    <row r="39" spans="1:43" s="166" customFormat="1">
      <c r="A39" s="147">
        <v>34</v>
      </c>
      <c r="B39" s="148">
        <v>9</v>
      </c>
      <c r="C39" s="148" t="str">
        <f>C38</f>
        <v/>
      </c>
      <c r="D39" s="148">
        <f>IF(C39="",0,1)</f>
        <v>0</v>
      </c>
      <c r="E39" s="148">
        <f>E38</f>
        <v>0</v>
      </c>
      <c r="F39" s="148">
        <f t="shared" si="82"/>
        <v>0</v>
      </c>
      <c r="G39" s="148">
        <v>2</v>
      </c>
      <c r="H39" s="148">
        <f>IF(AL39="",0,1)</f>
        <v>0</v>
      </c>
      <c r="I39" s="148">
        <f>SUM(H$38:H39)*H39</f>
        <v>0</v>
      </c>
      <c r="J39" s="148">
        <f>SUM(H$38:H$41)</f>
        <v>0</v>
      </c>
      <c r="K39" s="148">
        <f>IF(J39&gt;1,I39,0)</f>
        <v>0</v>
      </c>
      <c r="L39" s="147">
        <f t="shared" si="81"/>
        <v>0</v>
      </c>
      <c r="M39" s="147">
        <f>IF(L39=0,0,SUM(L$6:L39))</f>
        <v>0</v>
      </c>
      <c r="N39" s="149"/>
      <c r="O39" s="149"/>
      <c r="P39" s="149"/>
      <c r="Q39" s="150"/>
      <c r="R39" s="149" t="str">
        <f>IF(F39=0,"",C39)</f>
        <v/>
      </c>
      <c r="S39" s="140" t="str">
        <f>IF(K39=0,"",K39)</f>
        <v/>
      </c>
      <c r="T39" s="140" t="str">
        <f>T38</f>
        <v/>
      </c>
      <c r="U39" s="140" t="str">
        <f t="shared" ref="U39:Z39" si="121">U38</f>
        <v/>
      </c>
      <c r="V39" s="140" t="str">
        <f t="shared" si="121"/>
        <v/>
      </c>
      <c r="W39" s="140" t="str">
        <f>W38</f>
        <v/>
      </c>
      <c r="X39" s="151" t="str">
        <f t="shared" si="121"/>
        <v/>
      </c>
      <c r="Y39" s="140" t="str">
        <f>Y38</f>
        <v/>
      </c>
      <c r="Z39" s="140" t="str">
        <f t="shared" si="121"/>
        <v/>
      </c>
      <c r="AA39" s="140" t="e">
        <f>AA38</f>
        <v>#VALUE!</v>
      </c>
      <c r="AB39" s="140" t="e">
        <f>AB38</f>
        <v>#VALUE!</v>
      </c>
      <c r="AC39" s="140" t="e">
        <f>AC38</f>
        <v>#VALUE!</v>
      </c>
      <c r="AD39" s="140" t="str">
        <f t="shared" ref="AD39:AE39" si="122">AD38</f>
        <v/>
      </c>
      <c r="AE39" s="140" t="str">
        <f t="shared" si="122"/>
        <v/>
      </c>
      <c r="AF39" s="212"/>
      <c r="AG39" s="140" t="str">
        <f t="shared" ref="AG39:AK39" si="123">AG38</f>
        <v/>
      </c>
      <c r="AH39" s="140" t="str">
        <f t="shared" si="123"/>
        <v/>
      </c>
      <c r="AI39" s="140" t="str">
        <f t="shared" si="123"/>
        <v/>
      </c>
      <c r="AJ39" s="140" t="str">
        <f t="shared" si="123"/>
        <v/>
      </c>
      <c r="AK39" s="140" t="str">
        <f t="shared" si="123"/>
        <v/>
      </c>
      <c r="AL39" s="140" t="str">
        <f>IF(追加記入欄!DV61,2,"")</f>
        <v/>
      </c>
      <c r="AM39" s="140" t="str">
        <f>IF(追加記入欄!CZ62=0,"",追加記入欄!CZ62)</f>
        <v/>
      </c>
      <c r="AN39" s="140" t="e">
        <f>ROUND(IF(追加記入欄!CZ63=0,"",追加記入欄!CZ63),0)</f>
        <v>#VALUE!</v>
      </c>
      <c r="AO39" s="208"/>
      <c r="AP39" s="208"/>
      <c r="AQ39" s="140" t="str">
        <f t="shared" si="9"/>
        <v/>
      </c>
    </row>
    <row r="40" spans="1:43" s="166" customFormat="1">
      <c r="A40" s="147">
        <v>35</v>
      </c>
      <c r="B40" s="148">
        <v>9</v>
      </c>
      <c r="C40" s="148" t="str">
        <f t="shared" ref="C40" si="124">C39</f>
        <v/>
      </c>
      <c r="D40" s="148">
        <f t="shared" si="72"/>
        <v>0</v>
      </c>
      <c r="E40" s="148">
        <f>E39</f>
        <v>0</v>
      </c>
      <c r="F40" s="148">
        <f>IF(E40&gt;1,D40,0)</f>
        <v>0</v>
      </c>
      <c r="G40" s="148">
        <v>3</v>
      </c>
      <c r="H40" s="148">
        <f>IF(AL40="",0,1)</f>
        <v>0</v>
      </c>
      <c r="I40" s="148">
        <f>SUM(H$38:H40)*H40</f>
        <v>0</v>
      </c>
      <c r="J40" s="148">
        <f>SUM(H$38:H$41)</f>
        <v>0</v>
      </c>
      <c r="K40" s="148">
        <f t="shared" si="80"/>
        <v>0</v>
      </c>
      <c r="L40" s="147">
        <f t="shared" si="81"/>
        <v>0</v>
      </c>
      <c r="M40" s="147">
        <f>IF(L40=0,0,SUM(L$6:L40))</f>
        <v>0</v>
      </c>
      <c r="N40" s="149"/>
      <c r="O40" s="149"/>
      <c r="P40" s="149"/>
      <c r="Q40" s="150"/>
      <c r="R40" s="149" t="str">
        <f>IF(F40=0,"",C40)</f>
        <v/>
      </c>
      <c r="S40" s="140" t="str">
        <f t="shared" si="53"/>
        <v/>
      </c>
      <c r="T40" s="140" t="str">
        <f>T39</f>
        <v/>
      </c>
      <c r="U40" s="140" t="str">
        <f t="shared" ref="U40:X41" si="125">U39</f>
        <v/>
      </c>
      <c r="V40" s="140" t="str">
        <f t="shared" si="125"/>
        <v/>
      </c>
      <c r="W40" s="140" t="str">
        <f>W39</f>
        <v/>
      </c>
      <c r="X40" s="151" t="str">
        <f>X39</f>
        <v/>
      </c>
      <c r="Y40" s="140" t="str">
        <f>Y39</f>
        <v/>
      </c>
      <c r="Z40" s="140" t="str">
        <f>Z39</f>
        <v/>
      </c>
      <c r="AA40" s="140" t="e">
        <f t="shared" ref="AA40:AC41" si="126">AA39</f>
        <v>#VALUE!</v>
      </c>
      <c r="AB40" s="140" t="e">
        <f t="shared" si="126"/>
        <v>#VALUE!</v>
      </c>
      <c r="AC40" s="140" t="e">
        <f t="shared" si="126"/>
        <v>#VALUE!</v>
      </c>
      <c r="AD40" s="140" t="str">
        <f t="shared" ref="AD40:AE40" si="127">AD39</f>
        <v/>
      </c>
      <c r="AE40" s="140" t="str">
        <f t="shared" si="127"/>
        <v/>
      </c>
      <c r="AF40" s="212"/>
      <c r="AG40" s="140" t="str">
        <f>AG39</f>
        <v/>
      </c>
      <c r="AH40" s="140" t="str">
        <f t="shared" si="44"/>
        <v/>
      </c>
      <c r="AI40" s="140" t="str">
        <f t="shared" si="44"/>
        <v/>
      </c>
      <c r="AJ40" s="140" t="str">
        <f t="shared" si="44"/>
        <v/>
      </c>
      <c r="AK40" s="140" t="str">
        <f t="shared" ref="AK40" si="128">AK39</f>
        <v/>
      </c>
      <c r="AL40" s="140" t="str">
        <f>IF(追加記入欄!DW61,3,"")</f>
        <v/>
      </c>
      <c r="AM40" s="140" t="str">
        <f>IF(追加記入欄!DG62=0,"",追加記入欄!DG62)</f>
        <v/>
      </c>
      <c r="AN40" s="140" t="e">
        <f>ROUND(IF(追加記入欄!DG63=0,"",追加記入欄!DG63),0)</f>
        <v>#VALUE!</v>
      </c>
      <c r="AO40" s="208"/>
      <c r="AP40" s="208"/>
      <c r="AQ40" s="140" t="str">
        <f t="shared" si="9"/>
        <v/>
      </c>
    </row>
    <row r="41" spans="1:43" s="166" customFormat="1">
      <c r="A41" s="147">
        <v>36</v>
      </c>
      <c r="B41" s="148">
        <v>9</v>
      </c>
      <c r="C41" s="148" t="str">
        <f>C40</f>
        <v/>
      </c>
      <c r="D41" s="148">
        <f t="shared" si="72"/>
        <v>0</v>
      </c>
      <c r="E41" s="148">
        <f>E40</f>
        <v>0</v>
      </c>
      <c r="F41" s="148">
        <f>IF(E41&gt;1,D41,0)</f>
        <v>0</v>
      </c>
      <c r="G41" s="148">
        <v>4</v>
      </c>
      <c r="H41" s="148">
        <f>IF(AL41="",0,1)</f>
        <v>0</v>
      </c>
      <c r="I41" s="148">
        <f>SUM(H$38:H41)*H41</f>
        <v>0</v>
      </c>
      <c r="J41" s="148">
        <f>SUM(H$38:H$41)</f>
        <v>0</v>
      </c>
      <c r="K41" s="148">
        <f>IF(J41&gt;1,I41,0)</f>
        <v>0</v>
      </c>
      <c r="L41" s="147">
        <f>IF(AND(D41=1,H41=1),1,IF(AND(D41=1,J41=0,G41=1),1,0))</f>
        <v>0</v>
      </c>
      <c r="M41" s="147">
        <f>IF(L41=0,0,SUM(L$6:L41))</f>
        <v>0</v>
      </c>
      <c r="N41" s="149"/>
      <c r="O41" s="149"/>
      <c r="P41" s="149"/>
      <c r="Q41" s="150"/>
      <c r="R41" s="149" t="str">
        <f>IF(F41=0,"",C41)</f>
        <v/>
      </c>
      <c r="S41" s="140" t="str">
        <f>IF(K41=0,"",K41)</f>
        <v/>
      </c>
      <c r="T41" s="140" t="str">
        <f>T40</f>
        <v/>
      </c>
      <c r="U41" s="140" t="str">
        <f t="shared" si="125"/>
        <v/>
      </c>
      <c r="V41" s="140" t="str">
        <f t="shared" si="125"/>
        <v/>
      </c>
      <c r="W41" s="140" t="str">
        <f t="shared" si="125"/>
        <v/>
      </c>
      <c r="X41" s="151" t="str">
        <f t="shared" si="125"/>
        <v/>
      </c>
      <c r="Y41" s="140" t="str">
        <f t="shared" ref="Y41:Z41" si="129">Y40</f>
        <v/>
      </c>
      <c r="Z41" s="140" t="str">
        <f t="shared" si="129"/>
        <v/>
      </c>
      <c r="AA41" s="140" t="e">
        <f t="shared" si="126"/>
        <v>#VALUE!</v>
      </c>
      <c r="AB41" s="140" t="e">
        <f t="shared" si="126"/>
        <v>#VALUE!</v>
      </c>
      <c r="AC41" s="140" t="e">
        <f t="shared" si="126"/>
        <v>#VALUE!</v>
      </c>
      <c r="AD41" s="140" t="str">
        <f t="shared" ref="AD41:AG41" si="130">AD40</f>
        <v/>
      </c>
      <c r="AE41" s="140" t="str">
        <f t="shared" si="130"/>
        <v/>
      </c>
      <c r="AF41" s="212"/>
      <c r="AG41" s="140" t="str">
        <f t="shared" si="130"/>
        <v/>
      </c>
      <c r="AH41" s="140" t="str">
        <f t="shared" si="44"/>
        <v/>
      </c>
      <c r="AI41" s="140" t="str">
        <f t="shared" si="44"/>
        <v/>
      </c>
      <c r="AJ41" s="140" t="str">
        <f t="shared" si="44"/>
        <v/>
      </c>
      <c r="AK41" s="140" t="str">
        <f t="shared" ref="AK41" si="131">AK40</f>
        <v/>
      </c>
      <c r="AL41" s="140" t="str">
        <f>IF(追加記入欄!DX61,4,"")</f>
        <v/>
      </c>
      <c r="AM41" s="140" t="str">
        <f>IF(追加記入欄!DN62=0,"",追加記入欄!DN62)</f>
        <v/>
      </c>
      <c r="AN41" s="140" t="e">
        <f>ROUND(IF(追加記入欄!DN63=0,"",追加記入欄!DN63),0)</f>
        <v>#VALUE!</v>
      </c>
      <c r="AO41" s="208"/>
      <c r="AP41" s="208"/>
      <c r="AQ41" s="140" t="str">
        <f>T41&amp;AH41&amp;AL41</f>
        <v/>
      </c>
    </row>
    <row r="42" spans="1:43" s="187" customFormat="1">
      <c r="A42" s="181">
        <v>37</v>
      </c>
      <c r="B42" s="182">
        <v>10</v>
      </c>
      <c r="C42" s="182" t="str">
        <f>IF(追加記入欄!CT13="", "", 追加記入欄!CT13)</f>
        <v/>
      </c>
      <c r="D42" s="182">
        <f>IF(C42="",0,1)</f>
        <v>0</v>
      </c>
      <c r="E42" s="182">
        <f t="shared" ref="E42:E65" si="132">E41</f>
        <v>0</v>
      </c>
      <c r="F42" s="182">
        <f t="shared" ref="F42:F65" si="133">IF(E42&gt;1,D42,0)</f>
        <v>0</v>
      </c>
      <c r="G42" s="182">
        <v>1</v>
      </c>
      <c r="H42" s="182">
        <f>IF(AL42="",0,1)</f>
        <v>0</v>
      </c>
      <c r="I42" s="182">
        <f>SUM(H$42:H42)*H42</f>
        <v>0</v>
      </c>
      <c r="J42" s="182">
        <f>SUM(H42:H45)</f>
        <v>0</v>
      </c>
      <c r="K42" s="182">
        <f>IF(J42&gt;1,I42,0)</f>
        <v>0</v>
      </c>
      <c r="L42" s="181">
        <f t="shared" ref="L42:L65" si="134">IF(AND(D42=1,H42=1),1,IF(AND(D42=1,J42=0,G42=1),1,0))</f>
        <v>0</v>
      </c>
      <c r="M42" s="181">
        <f>IF(L42=0,0,SUM(L$6:L42))</f>
        <v>0</v>
      </c>
      <c r="N42" s="183"/>
      <c r="O42" s="183"/>
      <c r="P42" s="183"/>
      <c r="Q42" s="184"/>
      <c r="R42" s="183" t="str">
        <f>IF(F42=0,"",IF(C42&gt;9,9,C42))</f>
        <v/>
      </c>
      <c r="S42" s="185" t="str">
        <f>IF(K42=0,"",K42)</f>
        <v/>
      </c>
      <c r="T42" s="185" t="str">
        <f>T$6</f>
        <v/>
      </c>
      <c r="U42" s="185" t="str">
        <f>U$6</f>
        <v/>
      </c>
      <c r="V42" s="185" t="str">
        <f>V$6</f>
        <v/>
      </c>
      <c r="W42" s="185" t="str">
        <f>IF(追加記入欄!DU4=TRUE,1,IF(追加記入欄!DV4=TRUE,2,IF(追加記入欄!DW4=TRUE,3,IF(追加記入欄!DX4=TRUE,4,""))))</f>
        <v/>
      </c>
      <c r="X42" s="186" t="str">
        <f>IF(OR(追加記入欄!DU7="",追加記入欄!CT13=""),"",追加記入欄!DU7&amp;
IF(追加記入欄!DU14,1,IF(追加記入欄!DU15,2,IF(追加記入欄!DU16,3,IF(追加記入欄!DU17,4,IF(追加記入欄!DU18,5,IF(追加記入欄!DU19,6,IF(追加記入欄!DU20,9,0))))))))</f>
        <v/>
      </c>
      <c r="Y42" s="185" t="str">
        <f>IF(追加記入欄!DU21,1,"")</f>
        <v/>
      </c>
      <c r="Z42" s="185" t="str">
        <f>IF(追加記入欄!DU22=TRUE,1,IF(追加記入欄!DU23,2,IF(追加記入欄!DU24,3,IF(追加記入欄!DU25,4,IF(追加記入欄!DU26,5,IF(追加記入欄!DU27,6,""))))))</f>
        <v/>
      </c>
      <c r="AA42" s="185" t="e">
        <f>ROUND(IF(ISBLANK(追加記入欄!CU28),"",追加記入欄!CU28),0)</f>
        <v>#VALUE!</v>
      </c>
      <c r="AB42" s="186" t="e">
        <f>ROUND(IF(追加記入欄!CU30="", "",IF(AND(追加記入欄!CU30&lt;10.5,追加記入欄!CU30&gt;10),11, 追加記入欄!CU30)),0)</f>
        <v>#VALUE!</v>
      </c>
      <c r="AC42" s="185" t="e">
        <f>ROUND(IF(追加記入欄!CU31="", "", 追加記入欄!CU31),0)</f>
        <v>#VALUE!</v>
      </c>
      <c r="AD42" s="185" t="str">
        <f>IF(追加記入欄!CU32="", "", 追加記入欄!CU32)</f>
        <v/>
      </c>
      <c r="AE42" s="185" t="str">
        <f>IF(追加記入欄!CU33="", "", 追加記入欄!CU33)</f>
        <v/>
      </c>
      <c r="AF42" s="212"/>
      <c r="AG42" s="185" t="str">
        <f>IF(追加記入欄!DU67,1,IF(追加記入欄!DV67,1,IF(追加記入欄!DW67,1,IF(追加記入欄!DV68,2,IF(追加記入欄!DW68,2,"")))))</f>
        <v/>
      </c>
      <c r="AH42" s="185" t="str">
        <f>IF(追加記入欄!DU69=TRUE,1,IF(追加記入欄!DV69=TRUE,2,IF(追加記入欄!DW69=TRUE,3,IF(追加記入欄!DU70=TRUE,4,IF(追加記入欄!DV70=TRUE,5,"")))))</f>
        <v/>
      </c>
      <c r="AI42" s="185" t="str">
        <f>IF(追加記入欄!DU71,1,IF(追加記入欄!DV71,2,IF(追加記入欄!DW71,3,"")))</f>
        <v/>
      </c>
      <c r="AJ42" s="185" t="str">
        <f>IF(追加記入欄!DU72,1,IF(追加記入欄!DV72,2,IF(追加記入欄!DW72,3,"")))</f>
        <v/>
      </c>
      <c r="AK42" s="185" t="str">
        <f>IF(追加記入欄!DU73,1,IF(追加記入欄!DV73,2,IF(追加記入欄!DW73,3,"")))</f>
        <v/>
      </c>
      <c r="AL42" s="185" t="str">
        <f>IF(追加記入欄!DU74,1,"")</f>
        <v/>
      </c>
      <c r="AM42" s="185" t="str">
        <f>IF(追加記入欄!CT75=0,"",追加記入欄!CT75)</f>
        <v/>
      </c>
      <c r="AN42" s="185" t="e">
        <f>ROUND(IF(追加記入欄!CT76=0,"",追加記入欄!CT76),0)</f>
        <v>#VALUE!</v>
      </c>
      <c r="AO42" s="208"/>
      <c r="AP42" s="208"/>
      <c r="AQ42" s="185" t="str">
        <f t="shared" ref="AQ42:AQ65" si="135">T42&amp;AH42&amp;AL42</f>
        <v/>
      </c>
    </row>
    <row r="43" spans="1:43" s="187" customFormat="1">
      <c r="A43" s="181">
        <v>38</v>
      </c>
      <c r="B43" s="182">
        <v>10</v>
      </c>
      <c r="C43" s="182" t="str">
        <f>C42</f>
        <v/>
      </c>
      <c r="D43" s="182">
        <f>IF(C43="",0,1)</f>
        <v>0</v>
      </c>
      <c r="E43" s="182">
        <f t="shared" si="132"/>
        <v>0</v>
      </c>
      <c r="F43" s="182">
        <f t="shared" si="133"/>
        <v>0</v>
      </c>
      <c r="G43" s="182">
        <v>2</v>
      </c>
      <c r="H43" s="182">
        <f t="shared" ref="H43:H65" si="136">IF(AL43="",0,1)</f>
        <v>0</v>
      </c>
      <c r="I43" s="182">
        <f>SUM(H$42:H43)*H43</f>
        <v>0</v>
      </c>
      <c r="J43" s="182">
        <f>SUM(H42:H45)</f>
        <v>0</v>
      </c>
      <c r="K43" s="182">
        <f t="shared" ref="K43:K65" si="137">IF(J43&gt;1,I43,0)</f>
        <v>0</v>
      </c>
      <c r="L43" s="181">
        <f t="shared" si="134"/>
        <v>0</v>
      </c>
      <c r="M43" s="181">
        <f>IF(L43=0,0,SUM(L$6:L43))</f>
        <v>0</v>
      </c>
      <c r="N43" s="183"/>
      <c r="O43" s="183"/>
      <c r="P43" s="183"/>
      <c r="Q43" s="184"/>
      <c r="R43" s="183" t="str">
        <f t="shared" ref="R43:R65" si="138">IF(F43=0,"",IF(C43&gt;9,9,C43))</f>
        <v/>
      </c>
      <c r="S43" s="185" t="str">
        <f t="shared" ref="S43:S65" si="139">IF(K43=0,"",K43)</f>
        <v/>
      </c>
      <c r="T43" s="185" t="str">
        <f>T42</f>
        <v/>
      </c>
      <c r="U43" s="185" t="str">
        <f t="shared" ref="U43:V43" si="140">U42</f>
        <v/>
      </c>
      <c r="V43" s="185" t="str">
        <f t="shared" si="140"/>
        <v/>
      </c>
      <c r="W43" s="185" t="str">
        <f t="shared" ref="W43:AC44" si="141">W42</f>
        <v/>
      </c>
      <c r="X43" s="186" t="str">
        <f t="shared" si="141"/>
        <v/>
      </c>
      <c r="Y43" s="186" t="str">
        <f t="shared" si="141"/>
        <v/>
      </c>
      <c r="Z43" s="186" t="str">
        <f t="shared" si="141"/>
        <v/>
      </c>
      <c r="AA43" s="186" t="e">
        <f>AA42</f>
        <v>#VALUE!</v>
      </c>
      <c r="AB43" s="186" t="e">
        <f t="shared" si="141"/>
        <v>#VALUE!</v>
      </c>
      <c r="AC43" s="186" t="e">
        <f t="shared" si="141"/>
        <v>#VALUE!</v>
      </c>
      <c r="AD43" s="186" t="str">
        <f t="shared" ref="AD43:AG44" si="142">AD42</f>
        <v/>
      </c>
      <c r="AE43" s="186" t="str">
        <f>AE42</f>
        <v/>
      </c>
      <c r="AF43" s="212"/>
      <c r="AG43" s="186" t="str">
        <f>AG42</f>
        <v/>
      </c>
      <c r="AH43" s="186" t="str">
        <f t="shared" ref="AH43:AK44" si="143">AH42</f>
        <v/>
      </c>
      <c r="AI43" s="186" t="str">
        <f t="shared" si="143"/>
        <v/>
      </c>
      <c r="AJ43" s="186" t="str">
        <f t="shared" si="143"/>
        <v/>
      </c>
      <c r="AK43" s="186" t="str">
        <f t="shared" si="143"/>
        <v/>
      </c>
      <c r="AL43" s="185" t="str">
        <f>IF(追加記入欄!DV74,2,"")</f>
        <v/>
      </c>
      <c r="AM43" s="185" t="str">
        <f>IF(追加記入欄!CZ75=0,"",追加記入欄!CZ75)</f>
        <v/>
      </c>
      <c r="AN43" s="185" t="e">
        <f>ROUND(IF(追加記入欄!CZ76=0,"",追加記入欄!CZ76),0)</f>
        <v>#VALUE!</v>
      </c>
      <c r="AO43" s="208"/>
      <c r="AP43" s="208"/>
      <c r="AQ43" s="185" t="str">
        <f t="shared" si="135"/>
        <v/>
      </c>
    </row>
    <row r="44" spans="1:43" s="187" customFormat="1">
      <c r="A44" s="181">
        <v>39</v>
      </c>
      <c r="B44" s="182">
        <v>10</v>
      </c>
      <c r="C44" s="182" t="str">
        <f t="shared" ref="C44" si="144">C43</f>
        <v/>
      </c>
      <c r="D44" s="182">
        <f t="shared" ref="D44:D45" si="145">IF(C44="",0,1)</f>
        <v>0</v>
      </c>
      <c r="E44" s="182">
        <f t="shared" si="132"/>
        <v>0</v>
      </c>
      <c r="F44" s="182">
        <f t="shared" si="133"/>
        <v>0</v>
      </c>
      <c r="G44" s="182">
        <v>3</v>
      </c>
      <c r="H44" s="182">
        <f t="shared" si="136"/>
        <v>0</v>
      </c>
      <c r="I44" s="182">
        <f>SUM(H$42:H44)*H44</f>
        <v>0</v>
      </c>
      <c r="J44" s="182">
        <f>SUM(H$42:H$45)</f>
        <v>0</v>
      </c>
      <c r="K44" s="182">
        <f t="shared" si="137"/>
        <v>0</v>
      </c>
      <c r="L44" s="181">
        <f t="shared" si="134"/>
        <v>0</v>
      </c>
      <c r="M44" s="181">
        <f>IF(L44=0,0,SUM(L$6:L44))</f>
        <v>0</v>
      </c>
      <c r="N44" s="183"/>
      <c r="O44" s="183"/>
      <c r="P44" s="183"/>
      <c r="Q44" s="184"/>
      <c r="R44" s="183" t="str">
        <f t="shared" si="138"/>
        <v/>
      </c>
      <c r="S44" s="185" t="str">
        <f t="shared" si="139"/>
        <v/>
      </c>
      <c r="T44" s="185" t="str">
        <f>T43</f>
        <v/>
      </c>
      <c r="U44" s="185" t="str">
        <f t="shared" ref="U44:V44" si="146">U43</f>
        <v/>
      </c>
      <c r="V44" s="185" t="str">
        <f t="shared" si="146"/>
        <v/>
      </c>
      <c r="W44" s="185" t="str">
        <f t="shared" si="141"/>
        <v/>
      </c>
      <c r="X44" s="186" t="str">
        <f t="shared" si="141"/>
        <v/>
      </c>
      <c r="Y44" s="186" t="str">
        <f t="shared" si="141"/>
        <v/>
      </c>
      <c r="Z44" s="186" t="str">
        <f t="shared" si="141"/>
        <v/>
      </c>
      <c r="AA44" s="186" t="e">
        <f t="shared" si="141"/>
        <v>#VALUE!</v>
      </c>
      <c r="AB44" s="186" t="e">
        <f t="shared" si="141"/>
        <v>#VALUE!</v>
      </c>
      <c r="AC44" s="186" t="e">
        <f t="shared" si="141"/>
        <v>#VALUE!</v>
      </c>
      <c r="AD44" s="186" t="str">
        <f t="shared" si="142"/>
        <v/>
      </c>
      <c r="AE44" s="186" t="str">
        <f t="shared" si="142"/>
        <v/>
      </c>
      <c r="AF44" s="212"/>
      <c r="AG44" s="186" t="str">
        <f t="shared" si="142"/>
        <v/>
      </c>
      <c r="AH44" s="186" t="str">
        <f t="shared" si="143"/>
        <v/>
      </c>
      <c r="AI44" s="186" t="str">
        <f t="shared" si="143"/>
        <v/>
      </c>
      <c r="AJ44" s="186" t="str">
        <f t="shared" si="143"/>
        <v/>
      </c>
      <c r="AK44" s="186" t="str">
        <f t="shared" si="143"/>
        <v/>
      </c>
      <c r="AL44" s="185" t="str">
        <f>IF(追加記入欄!DW74,3,"")</f>
        <v/>
      </c>
      <c r="AM44" s="185" t="str">
        <f>IF(追加記入欄!DG75=0,"",追加記入欄!DG75)</f>
        <v/>
      </c>
      <c r="AN44" s="185" t="e">
        <f>ROUND(IF(追加記入欄!DG76=0,"",追加記入欄!DG76),0)</f>
        <v>#VALUE!</v>
      </c>
      <c r="AO44" s="208"/>
      <c r="AP44" s="208"/>
      <c r="AQ44" s="185" t="str">
        <f t="shared" si="135"/>
        <v/>
      </c>
    </row>
    <row r="45" spans="1:43" s="187" customFormat="1">
      <c r="A45" s="181">
        <v>40</v>
      </c>
      <c r="B45" s="182">
        <v>10</v>
      </c>
      <c r="C45" s="182" t="str">
        <f>C44</f>
        <v/>
      </c>
      <c r="D45" s="182">
        <f t="shared" si="145"/>
        <v>0</v>
      </c>
      <c r="E45" s="182">
        <f t="shared" si="132"/>
        <v>0</v>
      </c>
      <c r="F45" s="182">
        <f t="shared" si="133"/>
        <v>0</v>
      </c>
      <c r="G45" s="182">
        <v>4</v>
      </c>
      <c r="H45" s="182">
        <f t="shared" si="136"/>
        <v>0</v>
      </c>
      <c r="I45" s="182">
        <f>SUM(H$42:H45)*H45</f>
        <v>0</v>
      </c>
      <c r="J45" s="182">
        <f>SUM(H$42:H$45)</f>
        <v>0</v>
      </c>
      <c r="K45" s="182">
        <f t="shared" si="137"/>
        <v>0</v>
      </c>
      <c r="L45" s="181">
        <f t="shared" si="134"/>
        <v>0</v>
      </c>
      <c r="M45" s="181">
        <f>IF(L45=0,0,SUM(L$6:L45))</f>
        <v>0</v>
      </c>
      <c r="N45" s="183"/>
      <c r="O45" s="183"/>
      <c r="P45" s="183"/>
      <c r="Q45" s="184"/>
      <c r="R45" s="183" t="str">
        <f t="shared" si="138"/>
        <v/>
      </c>
      <c r="S45" s="185" t="str">
        <f t="shared" si="139"/>
        <v/>
      </c>
      <c r="T45" s="185" t="str">
        <f>T44</f>
        <v/>
      </c>
      <c r="U45" s="185" t="str">
        <f t="shared" ref="U45:W45" si="147">U44</f>
        <v/>
      </c>
      <c r="V45" s="185" t="str">
        <f t="shared" si="147"/>
        <v/>
      </c>
      <c r="W45" s="185" t="str">
        <f t="shared" si="147"/>
        <v/>
      </c>
      <c r="X45" s="186" t="str">
        <f t="shared" ref="X45:Y45" si="148">X44</f>
        <v/>
      </c>
      <c r="Y45" s="186" t="str">
        <f t="shared" si="148"/>
        <v/>
      </c>
      <c r="Z45" s="186" t="str">
        <f t="shared" ref="Z45:AA45" si="149">Z44</f>
        <v/>
      </c>
      <c r="AA45" s="186" t="e">
        <f t="shared" si="149"/>
        <v>#VALUE!</v>
      </c>
      <c r="AB45" s="186" t="e">
        <f t="shared" ref="AB45:AC45" si="150">AB44</f>
        <v>#VALUE!</v>
      </c>
      <c r="AC45" s="186" t="e">
        <f t="shared" si="150"/>
        <v>#VALUE!</v>
      </c>
      <c r="AD45" s="186" t="str">
        <f t="shared" ref="AD45:AE45" si="151">AD44</f>
        <v/>
      </c>
      <c r="AE45" s="186" t="str">
        <f t="shared" si="151"/>
        <v/>
      </c>
      <c r="AF45" s="212"/>
      <c r="AG45" s="186" t="str">
        <f t="shared" ref="AG45:AK45" si="152">AG44</f>
        <v/>
      </c>
      <c r="AH45" s="186" t="str">
        <f t="shared" si="152"/>
        <v/>
      </c>
      <c r="AI45" s="186" t="str">
        <f t="shared" si="152"/>
        <v/>
      </c>
      <c r="AJ45" s="186" t="str">
        <f t="shared" si="152"/>
        <v/>
      </c>
      <c r="AK45" s="186" t="str">
        <f t="shared" si="152"/>
        <v/>
      </c>
      <c r="AL45" s="185" t="str">
        <f>IF(追加記入欄!DX74,4,"")</f>
        <v/>
      </c>
      <c r="AM45" s="185" t="str">
        <f>IF(追加記入欄!DN75=0,"",追加記入欄!DN75)</f>
        <v/>
      </c>
      <c r="AN45" s="185" t="e">
        <f>ROUND(IF(追加記入欄!DN76=0,"",追加記入欄!DN76),0)</f>
        <v>#VALUE!</v>
      </c>
      <c r="AO45" s="208"/>
      <c r="AP45" s="208"/>
      <c r="AQ45" s="185" t="str">
        <f t="shared" si="135"/>
        <v/>
      </c>
    </row>
    <row r="46" spans="1:43" s="65" customFormat="1">
      <c r="A46" s="195">
        <v>41</v>
      </c>
      <c r="B46" s="196">
        <v>11</v>
      </c>
      <c r="C46" s="196" t="str">
        <f>IF(追加記入欄!DC13="", "", 追加記入欄!DC13)</f>
        <v/>
      </c>
      <c r="D46" s="196">
        <f>IF(C46="",0,1)</f>
        <v>0</v>
      </c>
      <c r="E46" s="196">
        <f t="shared" si="132"/>
        <v>0</v>
      </c>
      <c r="F46" s="196">
        <f t="shared" si="133"/>
        <v>0</v>
      </c>
      <c r="G46" s="196">
        <v>1</v>
      </c>
      <c r="H46" s="196">
        <f t="shared" si="136"/>
        <v>0</v>
      </c>
      <c r="I46" s="196">
        <f>SUM(H$46:H46)*H46</f>
        <v>0</v>
      </c>
      <c r="J46" s="196">
        <f>SUM(H46:H49)</f>
        <v>0</v>
      </c>
      <c r="K46" s="196">
        <f>IF(J46&gt;1,I46,0)</f>
        <v>0</v>
      </c>
      <c r="L46" s="195">
        <f t="shared" si="134"/>
        <v>0</v>
      </c>
      <c r="M46" s="195">
        <f>IF(L46=0,0,SUM(L$6:L46))</f>
        <v>0</v>
      </c>
      <c r="N46" s="197"/>
      <c r="O46" s="197"/>
      <c r="P46" s="197"/>
      <c r="Q46" s="198"/>
      <c r="R46" s="197" t="str">
        <f t="shared" si="138"/>
        <v/>
      </c>
      <c r="S46" s="199" t="str">
        <f t="shared" si="139"/>
        <v/>
      </c>
      <c r="T46" s="199" t="str">
        <f>T$6</f>
        <v/>
      </c>
      <c r="U46" s="199" t="str">
        <f>U$6</f>
        <v/>
      </c>
      <c r="V46" s="199" t="str">
        <f>V$6</f>
        <v/>
      </c>
      <c r="W46" s="199" t="str">
        <f>W42</f>
        <v/>
      </c>
      <c r="X46" s="200" t="str">
        <f>IF(OR(追加記入欄!DU7="",追加記入欄!DC13=""),"",追加記入欄!DU7&amp;
IF(追加記入欄!DV14,1,IF(追加記入欄!DV15,2,IF(追加記入欄!DV16,3,IF(追加記入欄!DV17,4,IF(追加記入欄!DV18,5,IF(追加記入欄!DV19,6,IF(追加記入欄!DV20,9,0))))))))</f>
        <v/>
      </c>
      <c r="Y46" s="199" t="str">
        <f>IF(追加記入欄!DV21,1,"")</f>
        <v/>
      </c>
      <c r="Z46" s="199" t="str">
        <f>IF(追加記入欄!DV22=TRUE,1,IF(追加記入欄!DV23,2,IF(追加記入欄!DV24,3,IF(追加記入欄!DV25,4,IF(追加記入欄!DV26,5,IF(追加記入欄!DV27,6,""))))))</f>
        <v/>
      </c>
      <c r="AA46" s="199" t="e">
        <f>ROUND(IF(ISBLANK(追加記入欄!DD28),"",追加記入欄!DD28),0)</f>
        <v>#VALUE!</v>
      </c>
      <c r="AB46" s="200" t="e">
        <f>ROUND(IF(追加記入欄!DD30="", "",IF(AND(追加記入欄!DD30&lt;10.5,追加記入欄!DD30&gt;10),11, 追加記入欄!DD30)),0)</f>
        <v>#VALUE!</v>
      </c>
      <c r="AC46" s="199" t="e">
        <f>ROUND(IF(追加記入欄!DD31="", "", 追加記入欄!DD31),0)</f>
        <v>#VALUE!</v>
      </c>
      <c r="AD46" s="199" t="str">
        <f>IF(追加記入欄!DD32="", "", 追加記入欄!DD32)</f>
        <v/>
      </c>
      <c r="AE46" s="199" t="str">
        <f>IF(追加記入欄!DD33="", "", 追加記入欄!DD33)</f>
        <v/>
      </c>
      <c r="AF46" s="212"/>
      <c r="AG46" s="199" t="str">
        <f>IF(追加記入欄!FL41,1,IF(追加記入欄!FM41,1,IF(追加記入欄!FN41,1,IF(追加記入欄!FM42,2,IF(追加記入欄!FN42,2,"")))))</f>
        <v/>
      </c>
      <c r="AH46" s="199" t="str">
        <f>IF(追加記入欄!FL43=TRUE,1,IF(追加記入欄!FM43=TRUE,2,IF(追加記入欄!FN43=TRUE,3,IF(追加記入欄!FL44=TRUE,4,IF(追加記入欄!FM44=TRUE,5,"")))))</f>
        <v/>
      </c>
      <c r="AI46" s="199" t="str">
        <f>IF(追加記入欄!FL45,1,IF(追加記入欄!FM45,2,IF(追加記入欄!FN45,3,"")))</f>
        <v/>
      </c>
      <c r="AJ46" s="199" t="str">
        <f>IF(追加記入欄!FL46,1,IF(追加記入欄!FM46,2,IF(追加記入欄!FN46,3,"")))</f>
        <v/>
      </c>
      <c r="AK46" s="199" t="str">
        <f>IF(追加記入欄!FL47,1,IF(追加記入欄!FM47,2,IF(追加記入欄!FN47,3,"")))</f>
        <v/>
      </c>
      <c r="AL46" s="199" t="str">
        <f>IF(追加記入欄!FL48,1,"")</f>
        <v/>
      </c>
      <c r="AM46" s="199" t="str">
        <f>IF(追加記入欄!EK49=0,"",追加記入欄!EK49)</f>
        <v/>
      </c>
      <c r="AN46" s="199" t="e">
        <f>ROUND(IF(追加記入欄!EK50=0,"",追加記入欄!EK50),0)</f>
        <v>#VALUE!</v>
      </c>
      <c r="AO46" s="208"/>
      <c r="AP46" s="208"/>
      <c r="AQ46" s="199" t="str">
        <f t="shared" si="135"/>
        <v/>
      </c>
    </row>
    <row r="47" spans="1:43" s="65" customFormat="1">
      <c r="A47" s="195">
        <v>42</v>
      </c>
      <c r="B47" s="196">
        <v>11</v>
      </c>
      <c r="C47" s="196" t="str">
        <f>C46</f>
        <v/>
      </c>
      <c r="D47" s="196">
        <f>IF(C47="",0,1)</f>
        <v>0</v>
      </c>
      <c r="E47" s="196">
        <f t="shared" si="132"/>
        <v>0</v>
      </c>
      <c r="F47" s="196">
        <f t="shared" si="133"/>
        <v>0</v>
      </c>
      <c r="G47" s="196">
        <v>2</v>
      </c>
      <c r="H47" s="196">
        <f t="shared" si="136"/>
        <v>0</v>
      </c>
      <c r="I47" s="196">
        <f>SUM(H$46:H47)*H47</f>
        <v>0</v>
      </c>
      <c r="J47" s="196">
        <f>SUM(H46:H49)</f>
        <v>0</v>
      </c>
      <c r="K47" s="196">
        <f t="shared" si="137"/>
        <v>0</v>
      </c>
      <c r="L47" s="195">
        <f t="shared" si="134"/>
        <v>0</v>
      </c>
      <c r="M47" s="195">
        <f>IF(L47=0,0,SUM(L$6:L47))</f>
        <v>0</v>
      </c>
      <c r="N47" s="197"/>
      <c r="O47" s="197"/>
      <c r="P47" s="197"/>
      <c r="Q47" s="198"/>
      <c r="R47" s="197" t="str">
        <f t="shared" si="138"/>
        <v/>
      </c>
      <c r="S47" s="199" t="str">
        <f t="shared" si="139"/>
        <v/>
      </c>
      <c r="T47" s="199" t="str">
        <f>T46</f>
        <v/>
      </c>
      <c r="U47" s="199" t="str">
        <f t="shared" ref="U47:V47" si="153">U46</f>
        <v/>
      </c>
      <c r="V47" s="199" t="str">
        <f t="shared" si="153"/>
        <v/>
      </c>
      <c r="W47" s="199" t="str">
        <f t="shared" ref="W47:AC48" si="154">W46</f>
        <v/>
      </c>
      <c r="X47" s="200" t="str">
        <f t="shared" si="154"/>
        <v/>
      </c>
      <c r="Y47" s="200" t="str">
        <f t="shared" si="154"/>
        <v/>
      </c>
      <c r="Z47" s="200" t="str">
        <f t="shared" si="154"/>
        <v/>
      </c>
      <c r="AA47" s="200" t="e">
        <f t="shared" si="154"/>
        <v>#VALUE!</v>
      </c>
      <c r="AB47" s="200" t="e">
        <f t="shared" si="154"/>
        <v>#VALUE!</v>
      </c>
      <c r="AC47" s="200" t="e">
        <f t="shared" si="154"/>
        <v>#VALUE!</v>
      </c>
      <c r="AD47" s="200" t="str">
        <f t="shared" ref="AD47:AG48" si="155">AD46</f>
        <v/>
      </c>
      <c r="AE47" s="200" t="str">
        <f t="shared" si="155"/>
        <v/>
      </c>
      <c r="AF47" s="212"/>
      <c r="AG47" s="200" t="str">
        <f>AG46</f>
        <v/>
      </c>
      <c r="AH47" s="200" t="str">
        <f t="shared" ref="AH47:AK48" si="156">AH46</f>
        <v/>
      </c>
      <c r="AI47" s="200" t="str">
        <f t="shared" si="156"/>
        <v/>
      </c>
      <c r="AJ47" s="200" t="str">
        <f t="shared" si="156"/>
        <v/>
      </c>
      <c r="AK47" s="200" t="str">
        <f t="shared" si="156"/>
        <v/>
      </c>
      <c r="AL47" s="199" t="str">
        <f>IF(追加記入欄!FM48,2,"")</f>
        <v/>
      </c>
      <c r="AM47" s="199" t="str">
        <f>IF(追加記入欄!EQ49=0,"",追加記入欄!EQ49)</f>
        <v/>
      </c>
      <c r="AN47" s="199" t="e">
        <f>ROUND(IF(追加記入欄!EQ50=0,"",追加記入欄!EQ50),0)</f>
        <v>#VALUE!</v>
      </c>
      <c r="AO47" s="208"/>
      <c r="AP47" s="208"/>
      <c r="AQ47" s="199" t="str">
        <f t="shared" si="135"/>
        <v/>
      </c>
    </row>
    <row r="48" spans="1:43" s="65" customFormat="1">
      <c r="A48" s="195">
        <v>43</v>
      </c>
      <c r="B48" s="196">
        <v>11</v>
      </c>
      <c r="C48" s="196" t="str">
        <f t="shared" ref="C48" si="157">C47</f>
        <v/>
      </c>
      <c r="D48" s="196">
        <f t="shared" ref="D48:D49" si="158">IF(C48="",0,1)</f>
        <v>0</v>
      </c>
      <c r="E48" s="196">
        <f t="shared" si="132"/>
        <v>0</v>
      </c>
      <c r="F48" s="196">
        <f t="shared" si="133"/>
        <v>0</v>
      </c>
      <c r="G48" s="196">
        <v>3</v>
      </c>
      <c r="H48" s="196">
        <f t="shared" si="136"/>
        <v>0</v>
      </c>
      <c r="I48" s="196">
        <f>SUM(H$46:H48)*H48</f>
        <v>0</v>
      </c>
      <c r="J48" s="196">
        <f>SUM(H$46:H$49)</f>
        <v>0</v>
      </c>
      <c r="K48" s="196">
        <f t="shared" si="137"/>
        <v>0</v>
      </c>
      <c r="L48" s="195">
        <f t="shared" si="134"/>
        <v>0</v>
      </c>
      <c r="M48" s="195">
        <f>IF(L48=0,0,SUM(L$6:L48))</f>
        <v>0</v>
      </c>
      <c r="N48" s="197"/>
      <c r="O48" s="197"/>
      <c r="P48" s="197"/>
      <c r="Q48" s="198"/>
      <c r="R48" s="197" t="str">
        <f t="shared" si="138"/>
        <v/>
      </c>
      <c r="S48" s="199" t="str">
        <f t="shared" si="139"/>
        <v/>
      </c>
      <c r="T48" s="199" t="str">
        <f>T47</f>
        <v/>
      </c>
      <c r="U48" s="199" t="str">
        <f t="shared" ref="U48:V48" si="159">U47</f>
        <v/>
      </c>
      <c r="V48" s="199" t="str">
        <f t="shared" si="159"/>
        <v/>
      </c>
      <c r="W48" s="199" t="str">
        <f t="shared" si="154"/>
        <v/>
      </c>
      <c r="X48" s="200" t="str">
        <f t="shared" si="154"/>
        <v/>
      </c>
      <c r="Y48" s="200" t="str">
        <f t="shared" si="154"/>
        <v/>
      </c>
      <c r="Z48" s="200" t="str">
        <f t="shared" si="154"/>
        <v/>
      </c>
      <c r="AA48" s="200" t="e">
        <f t="shared" si="154"/>
        <v>#VALUE!</v>
      </c>
      <c r="AB48" s="200" t="e">
        <f t="shared" si="154"/>
        <v>#VALUE!</v>
      </c>
      <c r="AC48" s="200" t="e">
        <f t="shared" si="154"/>
        <v>#VALUE!</v>
      </c>
      <c r="AD48" s="200" t="str">
        <f t="shared" si="155"/>
        <v/>
      </c>
      <c r="AE48" s="200" t="str">
        <f t="shared" si="155"/>
        <v/>
      </c>
      <c r="AF48" s="212"/>
      <c r="AG48" s="200" t="str">
        <f t="shared" si="155"/>
        <v/>
      </c>
      <c r="AH48" s="200" t="str">
        <f t="shared" si="156"/>
        <v/>
      </c>
      <c r="AI48" s="200" t="str">
        <f t="shared" si="156"/>
        <v/>
      </c>
      <c r="AJ48" s="200" t="str">
        <f t="shared" si="156"/>
        <v/>
      </c>
      <c r="AK48" s="200" t="str">
        <f t="shared" si="156"/>
        <v/>
      </c>
      <c r="AL48" s="199" t="str">
        <f>IF(追加記入欄!FN48,3,"")</f>
        <v/>
      </c>
      <c r="AM48" s="199" t="str">
        <f>IF(追加記入欄!EX49=0,"",追加記入欄!EX49)</f>
        <v/>
      </c>
      <c r="AN48" s="199" t="e">
        <f>ROUND(IF(追加記入欄!EX50=0,"",追加記入欄!EX50),0)</f>
        <v>#VALUE!</v>
      </c>
      <c r="AO48" s="208"/>
      <c r="AP48" s="208"/>
      <c r="AQ48" s="199" t="str">
        <f t="shared" si="135"/>
        <v/>
      </c>
    </row>
    <row r="49" spans="1:43" s="65" customFormat="1">
      <c r="A49" s="195">
        <v>44</v>
      </c>
      <c r="B49" s="196">
        <v>11</v>
      </c>
      <c r="C49" s="196" t="str">
        <f>C48</f>
        <v/>
      </c>
      <c r="D49" s="196">
        <f t="shared" si="158"/>
        <v>0</v>
      </c>
      <c r="E49" s="196">
        <f t="shared" si="132"/>
        <v>0</v>
      </c>
      <c r="F49" s="196">
        <f t="shared" si="133"/>
        <v>0</v>
      </c>
      <c r="G49" s="196">
        <v>4</v>
      </c>
      <c r="H49" s="196">
        <f t="shared" si="136"/>
        <v>0</v>
      </c>
      <c r="I49" s="196">
        <f>SUM(H$46:H49)*H49</f>
        <v>0</v>
      </c>
      <c r="J49" s="196">
        <f>SUM(H$46:H$49)</f>
        <v>0</v>
      </c>
      <c r="K49" s="196">
        <f t="shared" si="137"/>
        <v>0</v>
      </c>
      <c r="L49" s="195">
        <f t="shared" si="134"/>
        <v>0</v>
      </c>
      <c r="M49" s="195">
        <f>IF(L49=0,0,SUM(L$6:L49))</f>
        <v>0</v>
      </c>
      <c r="N49" s="197"/>
      <c r="O49" s="197"/>
      <c r="P49" s="197"/>
      <c r="Q49" s="198"/>
      <c r="R49" s="197" t="str">
        <f t="shared" si="138"/>
        <v/>
      </c>
      <c r="S49" s="199" t="str">
        <f t="shared" si="139"/>
        <v/>
      </c>
      <c r="T49" s="199" t="str">
        <f>T48</f>
        <v/>
      </c>
      <c r="U49" s="199" t="str">
        <f t="shared" ref="U49:W49" si="160">U48</f>
        <v/>
      </c>
      <c r="V49" s="199" t="str">
        <f t="shared" si="160"/>
        <v/>
      </c>
      <c r="W49" s="199" t="str">
        <f t="shared" si="160"/>
        <v/>
      </c>
      <c r="X49" s="200" t="str">
        <f t="shared" ref="X49:Y49" si="161">X48</f>
        <v/>
      </c>
      <c r="Y49" s="200" t="str">
        <f t="shared" si="161"/>
        <v/>
      </c>
      <c r="Z49" s="200" t="str">
        <f t="shared" ref="Z49:AA49" si="162">Z48</f>
        <v/>
      </c>
      <c r="AA49" s="200" t="e">
        <f t="shared" si="162"/>
        <v>#VALUE!</v>
      </c>
      <c r="AB49" s="200" t="e">
        <f t="shared" ref="AB49:AC49" si="163">AB48</f>
        <v>#VALUE!</v>
      </c>
      <c r="AC49" s="200" t="e">
        <f t="shared" si="163"/>
        <v>#VALUE!</v>
      </c>
      <c r="AD49" s="200" t="str">
        <f t="shared" ref="AD49:AG49" si="164">AD48</f>
        <v/>
      </c>
      <c r="AE49" s="200" t="str">
        <f t="shared" si="164"/>
        <v/>
      </c>
      <c r="AF49" s="212"/>
      <c r="AG49" s="200" t="str">
        <f t="shared" si="164"/>
        <v/>
      </c>
      <c r="AH49" s="200" t="str">
        <f t="shared" ref="AH49:AK49" si="165">AH48</f>
        <v/>
      </c>
      <c r="AI49" s="200" t="str">
        <f t="shared" si="165"/>
        <v/>
      </c>
      <c r="AJ49" s="200" t="str">
        <f t="shared" si="165"/>
        <v/>
      </c>
      <c r="AK49" s="200" t="str">
        <f t="shared" si="165"/>
        <v/>
      </c>
      <c r="AL49" s="199" t="str">
        <f>IF(追加記入欄!FO48,4,"")</f>
        <v/>
      </c>
      <c r="AM49" s="199" t="str">
        <f>IF(追加記入欄!FE49=0,"",追加記入欄!FE49)</f>
        <v/>
      </c>
      <c r="AN49" s="199" t="e">
        <f>ROUND(IF(追加記入欄!FE50=0,"",追加記入欄!FE50),0)</f>
        <v>#VALUE!</v>
      </c>
      <c r="AO49" s="208"/>
      <c r="AP49" s="208"/>
      <c r="AQ49" s="199" t="str">
        <f t="shared" si="135"/>
        <v/>
      </c>
    </row>
    <row r="50" spans="1:43" s="194" customFormat="1">
      <c r="A50" s="188">
        <v>45</v>
      </c>
      <c r="B50" s="189">
        <v>12</v>
      </c>
      <c r="C50" s="189" t="str">
        <f>IF(追加記入欄!DL13="", "", 追加記入欄!DL13)</f>
        <v/>
      </c>
      <c r="D50" s="189">
        <f>IF(C50="",0,1)</f>
        <v>0</v>
      </c>
      <c r="E50" s="189">
        <f t="shared" si="132"/>
        <v>0</v>
      </c>
      <c r="F50" s="189">
        <f t="shared" si="133"/>
        <v>0</v>
      </c>
      <c r="G50" s="189">
        <v>1</v>
      </c>
      <c r="H50" s="189">
        <f t="shared" si="136"/>
        <v>0</v>
      </c>
      <c r="I50" s="189">
        <f>SUM(H$50:H50)*H50</f>
        <v>0</v>
      </c>
      <c r="J50" s="189">
        <f>SUM(H50:H53)</f>
        <v>0</v>
      </c>
      <c r="K50" s="189">
        <f t="shared" si="137"/>
        <v>0</v>
      </c>
      <c r="L50" s="188">
        <f t="shared" si="134"/>
        <v>0</v>
      </c>
      <c r="M50" s="188">
        <f>IF(L50=0,0,SUM(L$6:L50))</f>
        <v>0</v>
      </c>
      <c r="N50" s="190"/>
      <c r="O50" s="190"/>
      <c r="P50" s="190"/>
      <c r="Q50" s="191"/>
      <c r="R50" s="190" t="str">
        <f t="shared" si="138"/>
        <v/>
      </c>
      <c r="S50" s="192" t="str">
        <f t="shared" si="139"/>
        <v/>
      </c>
      <c r="T50" s="192" t="str">
        <f>T$6</f>
        <v/>
      </c>
      <c r="U50" s="192" t="str">
        <f>U$6</f>
        <v/>
      </c>
      <c r="V50" s="192" t="str">
        <f>V$6</f>
        <v/>
      </c>
      <c r="W50" s="192" t="str">
        <f>W46</f>
        <v/>
      </c>
      <c r="X50" s="193" t="str">
        <f>IF(OR(追加記入欄!DU7="",追加記入欄!DL13=""),"",追加記入欄!DU7&amp;
IF(追加記入欄!DW14,1,IF(追加記入欄!DW15,2,IF(追加記入欄!DW16,3,IF(追加記入欄!DW17,4,IF(追加記入欄!DW18,5,IF(追加記入欄!DW19,6,IF(追加記入欄!DW20,9,0))))))))</f>
        <v/>
      </c>
      <c r="Y50" s="192" t="str">
        <f>IF(追加記入欄!DW21,1,"")</f>
        <v/>
      </c>
      <c r="Z50" s="192" t="str">
        <f>IF(追加記入欄!DW22=TRUE,1,IF(追加記入欄!DW23,2,IF(追加記入欄!DW24,3,IF(追加記入欄!DW25,4,IF(追加記入欄!DW26,5,IF(追加記入欄!DW27,6,""))))))</f>
        <v/>
      </c>
      <c r="AA50" s="192" t="e">
        <f>ROUND(IF(ISBLANK(追加記入欄!DM28),"",追加記入欄!DM28),0)</f>
        <v>#VALUE!</v>
      </c>
      <c r="AB50" s="193" t="e">
        <f>ROUND(IF(追加記入欄!DM30="", "",IF(AND(追加記入欄!DM30&lt;10.5,追加記入欄!DM3010),11,追加記入欄!DM30)),0)</f>
        <v>#VALUE!</v>
      </c>
      <c r="AC50" s="192" t="e">
        <f>ROUND(IF(追加記入欄!DM31="", "", 追加記入欄!DM31),0)</f>
        <v>#VALUE!</v>
      </c>
      <c r="AD50" s="192" t="str">
        <f>IF(追加記入欄!DM32="", "", 追加記入欄!DM32)</f>
        <v/>
      </c>
      <c r="AE50" s="192" t="str">
        <f>IF(追加記入欄!DM33="", "", 追加記入欄!DM33)</f>
        <v/>
      </c>
      <c r="AF50" s="212"/>
      <c r="AG50" s="192" t="str">
        <f>IF(追加記入欄!FL54,1,IF(追加記入欄!FM54,1,IF(追加記入欄!FN54,1,IF(追加記入欄!FM55,2,IF(追加記入欄!FN55,2,"")))))</f>
        <v/>
      </c>
      <c r="AH50" s="192" t="str">
        <f>IF(追加記入欄!FL56=TRUE,1,IF(追加記入欄!FM56=TRUE,2,IF(追加記入欄!FN56=TRUE,3,IF(追加記入欄!FL57=TRUE,4,IF(追加記入欄!FM57=TRUE,5,"")))))</f>
        <v/>
      </c>
      <c r="AI50" s="192" t="str">
        <f>IF(追加記入欄!FL58,1,IF(追加記入欄!FM58,2,IF(追加記入欄!FN58,3,"")))</f>
        <v/>
      </c>
      <c r="AJ50" s="192" t="str">
        <f>IF(追加記入欄!FL59,1,IF(追加記入欄!FM59,2,IF(追加記入欄!FN59,3,"")))</f>
        <v/>
      </c>
      <c r="AK50" s="192" t="str">
        <f>IF(追加記入欄!FL60,1,IF(追加記入欄!FM60,2,IF(追加記入欄!FN60,3,"")))</f>
        <v/>
      </c>
      <c r="AL50" s="192" t="str">
        <f>IF(追加記入欄!FL61,1,"")</f>
        <v/>
      </c>
      <c r="AM50" s="192" t="str">
        <f>IF(追加記入欄!EK62=0,"",追加記入欄!EK62)</f>
        <v/>
      </c>
      <c r="AN50" s="192" t="e">
        <f>ROUND(IF(追加記入欄!EK63=0,"",追加記入欄!EK63),0)</f>
        <v>#VALUE!</v>
      </c>
      <c r="AO50" s="208"/>
      <c r="AP50" s="208"/>
      <c r="AQ50" s="192" t="str">
        <f t="shared" si="135"/>
        <v/>
      </c>
    </row>
    <row r="51" spans="1:43" s="194" customFormat="1">
      <c r="A51" s="188">
        <v>46</v>
      </c>
      <c r="B51" s="189">
        <v>12</v>
      </c>
      <c r="C51" s="189" t="str">
        <f>C50</f>
        <v/>
      </c>
      <c r="D51" s="189">
        <f>IF(C51="",0,1)</f>
        <v>0</v>
      </c>
      <c r="E51" s="189">
        <f t="shared" si="132"/>
        <v>0</v>
      </c>
      <c r="F51" s="189">
        <f t="shared" si="133"/>
        <v>0</v>
      </c>
      <c r="G51" s="189">
        <v>2</v>
      </c>
      <c r="H51" s="189">
        <f t="shared" si="136"/>
        <v>0</v>
      </c>
      <c r="I51" s="189">
        <f>SUM(H$50:H51)*H51</f>
        <v>0</v>
      </c>
      <c r="J51" s="189">
        <f>SUM(H50:H53)</f>
        <v>0</v>
      </c>
      <c r="K51" s="189">
        <f t="shared" si="137"/>
        <v>0</v>
      </c>
      <c r="L51" s="188">
        <f t="shared" si="134"/>
        <v>0</v>
      </c>
      <c r="M51" s="188">
        <f>IF(L51=0,0,SUM(L$6:L51))</f>
        <v>0</v>
      </c>
      <c r="N51" s="190"/>
      <c r="O51" s="190"/>
      <c r="P51" s="190"/>
      <c r="Q51" s="191"/>
      <c r="R51" s="190" t="str">
        <f t="shared" si="138"/>
        <v/>
      </c>
      <c r="S51" s="192" t="str">
        <f t="shared" si="139"/>
        <v/>
      </c>
      <c r="T51" s="192" t="str">
        <f>T50</f>
        <v/>
      </c>
      <c r="U51" s="192" t="str">
        <f t="shared" ref="U51:V51" si="166">U50</f>
        <v/>
      </c>
      <c r="V51" s="192" t="str">
        <f t="shared" si="166"/>
        <v/>
      </c>
      <c r="W51" s="192" t="str">
        <f t="shared" ref="W51:AC52" si="167">W50</f>
        <v/>
      </c>
      <c r="X51" s="193" t="str">
        <f t="shared" si="167"/>
        <v/>
      </c>
      <c r="Y51" s="193" t="str">
        <f t="shared" si="167"/>
        <v/>
      </c>
      <c r="Z51" s="193" t="str">
        <f t="shared" si="167"/>
        <v/>
      </c>
      <c r="AA51" s="193" t="e">
        <f t="shared" si="167"/>
        <v>#VALUE!</v>
      </c>
      <c r="AB51" s="193" t="e">
        <f t="shared" si="167"/>
        <v>#VALUE!</v>
      </c>
      <c r="AC51" s="193" t="e">
        <f t="shared" si="167"/>
        <v>#VALUE!</v>
      </c>
      <c r="AD51" s="193" t="str">
        <f t="shared" ref="AD51:AG52" si="168">AD50</f>
        <v/>
      </c>
      <c r="AE51" s="193" t="str">
        <f t="shared" si="168"/>
        <v/>
      </c>
      <c r="AF51" s="212"/>
      <c r="AG51" s="193" t="str">
        <f>AG50</f>
        <v/>
      </c>
      <c r="AH51" s="193" t="str">
        <f t="shared" ref="AH51:AK52" si="169">AH50</f>
        <v/>
      </c>
      <c r="AI51" s="193" t="str">
        <f t="shared" si="169"/>
        <v/>
      </c>
      <c r="AJ51" s="193" t="str">
        <f t="shared" si="169"/>
        <v/>
      </c>
      <c r="AK51" s="193" t="str">
        <f t="shared" si="169"/>
        <v/>
      </c>
      <c r="AL51" s="192" t="str">
        <f>IF(追加記入欄!FM61,2,"")</f>
        <v/>
      </c>
      <c r="AM51" s="192" t="str">
        <f>IF(追加記入欄!EQ62=0,"",追加記入欄!EQ62)</f>
        <v/>
      </c>
      <c r="AN51" s="192" t="e">
        <f>ROUND(IF(追加記入欄!EQ63=0,"",追加記入欄!EQ63),0)</f>
        <v>#VALUE!</v>
      </c>
      <c r="AO51" s="208"/>
      <c r="AP51" s="208"/>
      <c r="AQ51" s="192" t="str">
        <f t="shared" si="135"/>
        <v/>
      </c>
    </row>
    <row r="52" spans="1:43" s="194" customFormat="1">
      <c r="A52" s="188">
        <v>47</v>
      </c>
      <c r="B52" s="189">
        <v>12</v>
      </c>
      <c r="C52" s="189" t="str">
        <f t="shared" ref="C52" si="170">C51</f>
        <v/>
      </c>
      <c r="D52" s="189">
        <f t="shared" ref="D52:D53" si="171">IF(C52="",0,1)</f>
        <v>0</v>
      </c>
      <c r="E52" s="189">
        <f t="shared" si="132"/>
        <v>0</v>
      </c>
      <c r="F52" s="189">
        <f t="shared" si="133"/>
        <v>0</v>
      </c>
      <c r="G52" s="189">
        <v>3</v>
      </c>
      <c r="H52" s="189">
        <f t="shared" si="136"/>
        <v>0</v>
      </c>
      <c r="I52" s="189">
        <f>SUM(H$50:H52)*H52</f>
        <v>0</v>
      </c>
      <c r="J52" s="189">
        <f>SUM(H$50:H$53)</f>
        <v>0</v>
      </c>
      <c r="K52" s="189">
        <f t="shared" si="137"/>
        <v>0</v>
      </c>
      <c r="L52" s="188">
        <f t="shared" si="134"/>
        <v>0</v>
      </c>
      <c r="M52" s="188">
        <f>IF(L52=0,0,SUM(L$6:L52))</f>
        <v>0</v>
      </c>
      <c r="N52" s="190"/>
      <c r="O52" s="190"/>
      <c r="P52" s="190"/>
      <c r="Q52" s="191"/>
      <c r="R52" s="190" t="str">
        <f t="shared" si="138"/>
        <v/>
      </c>
      <c r="S52" s="192" t="str">
        <f t="shared" si="139"/>
        <v/>
      </c>
      <c r="T52" s="192" t="str">
        <f>T51</f>
        <v/>
      </c>
      <c r="U52" s="192" t="str">
        <f t="shared" ref="U52:V52" si="172">U51</f>
        <v/>
      </c>
      <c r="V52" s="192" t="str">
        <f t="shared" si="172"/>
        <v/>
      </c>
      <c r="W52" s="192" t="str">
        <f t="shared" si="167"/>
        <v/>
      </c>
      <c r="X52" s="193" t="str">
        <f t="shared" si="167"/>
        <v/>
      </c>
      <c r="Y52" s="193" t="str">
        <f t="shared" si="167"/>
        <v/>
      </c>
      <c r="Z52" s="193" t="str">
        <f t="shared" si="167"/>
        <v/>
      </c>
      <c r="AA52" s="193" t="e">
        <f t="shared" si="167"/>
        <v>#VALUE!</v>
      </c>
      <c r="AB52" s="193" t="e">
        <f t="shared" si="167"/>
        <v>#VALUE!</v>
      </c>
      <c r="AC52" s="193" t="e">
        <f t="shared" si="167"/>
        <v>#VALUE!</v>
      </c>
      <c r="AD52" s="193" t="str">
        <f t="shared" si="168"/>
        <v/>
      </c>
      <c r="AE52" s="193" t="str">
        <f t="shared" si="168"/>
        <v/>
      </c>
      <c r="AF52" s="212"/>
      <c r="AG52" s="193" t="str">
        <f t="shared" si="168"/>
        <v/>
      </c>
      <c r="AH52" s="193" t="str">
        <f t="shared" si="169"/>
        <v/>
      </c>
      <c r="AI52" s="193" t="str">
        <f t="shared" si="169"/>
        <v/>
      </c>
      <c r="AJ52" s="193" t="str">
        <f t="shared" si="169"/>
        <v/>
      </c>
      <c r="AK52" s="193" t="str">
        <f t="shared" si="169"/>
        <v/>
      </c>
      <c r="AL52" s="192" t="str">
        <f>IF(追加記入欄!FN61,3,"")</f>
        <v/>
      </c>
      <c r="AM52" s="192" t="str">
        <f>IF(追加記入欄!EX62=0,"",追加記入欄!EX62)</f>
        <v/>
      </c>
      <c r="AN52" s="192" t="e">
        <f>ROUND(IF(追加記入欄!EX63=0,"",追加記入欄!EX63),0)</f>
        <v>#VALUE!</v>
      </c>
      <c r="AO52" s="208"/>
      <c r="AP52" s="208"/>
      <c r="AQ52" s="192" t="str">
        <f t="shared" si="135"/>
        <v/>
      </c>
    </row>
    <row r="53" spans="1:43" s="194" customFormat="1">
      <c r="A53" s="188">
        <v>48</v>
      </c>
      <c r="B53" s="189">
        <v>12</v>
      </c>
      <c r="C53" s="189" t="str">
        <f>C52</f>
        <v/>
      </c>
      <c r="D53" s="189">
        <f t="shared" si="171"/>
        <v>0</v>
      </c>
      <c r="E53" s="189">
        <f t="shared" si="132"/>
        <v>0</v>
      </c>
      <c r="F53" s="189">
        <f t="shared" si="133"/>
        <v>0</v>
      </c>
      <c r="G53" s="189">
        <v>4</v>
      </c>
      <c r="H53" s="189">
        <f t="shared" si="136"/>
        <v>0</v>
      </c>
      <c r="I53" s="189">
        <f>SUM(H$50:H53)*H53</f>
        <v>0</v>
      </c>
      <c r="J53" s="189">
        <f>SUM(H$50:H$53)</f>
        <v>0</v>
      </c>
      <c r="K53" s="189">
        <f t="shared" si="137"/>
        <v>0</v>
      </c>
      <c r="L53" s="188">
        <f t="shared" si="134"/>
        <v>0</v>
      </c>
      <c r="M53" s="188">
        <f>IF(L53=0,0,SUM(L$6:L53))</f>
        <v>0</v>
      </c>
      <c r="N53" s="190"/>
      <c r="O53" s="190"/>
      <c r="P53" s="190"/>
      <c r="Q53" s="191"/>
      <c r="R53" s="190" t="str">
        <f t="shared" si="138"/>
        <v/>
      </c>
      <c r="S53" s="192" t="str">
        <f t="shared" si="139"/>
        <v/>
      </c>
      <c r="T53" s="192" t="str">
        <f>T52</f>
        <v/>
      </c>
      <c r="U53" s="192" t="str">
        <f t="shared" ref="U53:W53" si="173">U52</f>
        <v/>
      </c>
      <c r="V53" s="192" t="str">
        <f t="shared" si="173"/>
        <v/>
      </c>
      <c r="W53" s="192" t="str">
        <f t="shared" si="173"/>
        <v/>
      </c>
      <c r="X53" s="193" t="str">
        <f t="shared" ref="X53:Y53" si="174">X52</f>
        <v/>
      </c>
      <c r="Y53" s="193" t="str">
        <f t="shared" si="174"/>
        <v/>
      </c>
      <c r="Z53" s="193" t="str">
        <f t="shared" ref="Z53:AA53" si="175">Z52</f>
        <v/>
      </c>
      <c r="AA53" s="193" t="e">
        <f t="shared" si="175"/>
        <v>#VALUE!</v>
      </c>
      <c r="AB53" s="193" t="e">
        <f t="shared" ref="AB53:AC53" si="176">AB52</f>
        <v>#VALUE!</v>
      </c>
      <c r="AC53" s="193" t="e">
        <f t="shared" si="176"/>
        <v>#VALUE!</v>
      </c>
      <c r="AD53" s="193" t="str">
        <f t="shared" ref="AD53:AG53" si="177">AD52</f>
        <v/>
      </c>
      <c r="AE53" s="193" t="str">
        <f t="shared" si="177"/>
        <v/>
      </c>
      <c r="AF53" s="212"/>
      <c r="AG53" s="193" t="str">
        <f t="shared" si="177"/>
        <v/>
      </c>
      <c r="AH53" s="193" t="str">
        <f t="shared" ref="AH53:AK53" si="178">AH52</f>
        <v/>
      </c>
      <c r="AI53" s="193" t="str">
        <f t="shared" si="178"/>
        <v/>
      </c>
      <c r="AJ53" s="193" t="str">
        <f t="shared" si="178"/>
        <v/>
      </c>
      <c r="AK53" s="193" t="str">
        <f t="shared" si="178"/>
        <v/>
      </c>
      <c r="AL53" s="192" t="str">
        <f>IF(追加記入欄!FO61,4,"")</f>
        <v/>
      </c>
      <c r="AM53" s="192" t="str">
        <f>IF(追加記入欄!FE62=0,"",追加記入欄!FE62)</f>
        <v/>
      </c>
      <c r="AN53" s="192" t="e">
        <f>ROUND(IF(追加記入欄!FE63=0,"",追加記入欄!FE63),0)</f>
        <v>#VALUE!</v>
      </c>
      <c r="AO53" s="208"/>
      <c r="AP53" s="208"/>
      <c r="AQ53" s="192" t="str">
        <f t="shared" si="135"/>
        <v/>
      </c>
    </row>
    <row r="54" spans="1:43" s="207" customFormat="1">
      <c r="A54" s="201">
        <v>49</v>
      </c>
      <c r="B54" s="202">
        <v>13</v>
      </c>
      <c r="C54" s="202" t="str">
        <f>IF(追加記入欄!EK13="", "", 追加記入欄!EK13)</f>
        <v/>
      </c>
      <c r="D54" s="202">
        <f>IF(C54="",0,1)</f>
        <v>0</v>
      </c>
      <c r="E54" s="202">
        <f t="shared" si="132"/>
        <v>0</v>
      </c>
      <c r="F54" s="202">
        <f t="shared" si="133"/>
        <v>0</v>
      </c>
      <c r="G54" s="202">
        <v>1</v>
      </c>
      <c r="H54" s="202">
        <f t="shared" si="136"/>
        <v>0</v>
      </c>
      <c r="I54" s="202">
        <f>SUM(H$54:H54)*H54</f>
        <v>0</v>
      </c>
      <c r="J54" s="202">
        <f>SUM(H54:H57)</f>
        <v>0</v>
      </c>
      <c r="K54" s="202">
        <f t="shared" si="137"/>
        <v>0</v>
      </c>
      <c r="L54" s="201">
        <f t="shared" si="134"/>
        <v>0</v>
      </c>
      <c r="M54" s="201">
        <f>IF(L54=0,0,SUM(L$6:L54))</f>
        <v>0</v>
      </c>
      <c r="N54" s="203"/>
      <c r="O54" s="203"/>
      <c r="P54" s="203"/>
      <c r="Q54" s="204"/>
      <c r="R54" s="203" t="str">
        <f t="shared" si="138"/>
        <v/>
      </c>
      <c r="S54" s="205" t="str">
        <f t="shared" si="139"/>
        <v/>
      </c>
      <c r="T54" s="205" t="str">
        <f>T$6</f>
        <v/>
      </c>
      <c r="U54" s="205" t="str">
        <f>U$6</f>
        <v/>
      </c>
      <c r="V54" s="205" t="str">
        <f>V$6</f>
        <v/>
      </c>
      <c r="W54" s="205" t="str">
        <f>IF(追加記入欄!FL4=TRUE,1,IF(追加記入欄!FM4=TRUE,2,IF(追加記入欄!FN4=TRUE,3,IF(追加記入欄!FO4=TRUE,4,""))))</f>
        <v/>
      </c>
      <c r="X54" s="206" t="str">
        <f>IF(OR(追加記入欄!FL7="",追加記入欄!EK13=""),"",追加記入欄!FL7&amp;
IF(追加記入欄!FL14,1,IF(追加記入欄!FL15,2,IF(追加記入欄!FL16,3,IF(追加記入欄!FL17,4,IF(追加記入欄!FL18,5,IF(追加記入欄!FL19,6,IF(追加記入欄!FL20,9,0))))))))</f>
        <v/>
      </c>
      <c r="Y54" s="205" t="str">
        <f>IF(追加記入欄!FL21,1,"")</f>
        <v/>
      </c>
      <c r="Z54" s="205" t="str">
        <f>IF(追加記入欄!FL22=TRUE,1,IF(追加記入欄!FL23,2,IF(追加記入欄!FL24,3,IF(追加記入欄!FL25,4,IF(追加記入欄!FL26,5,IF(追加記入欄!FL27,6,""))))))</f>
        <v/>
      </c>
      <c r="AA54" s="205" t="e">
        <f>ROUND(IF(ISBLANK(追加記入欄!EL28),"",追加記入欄!EL28),0)</f>
        <v>#VALUE!</v>
      </c>
      <c r="AB54" s="206" t="e">
        <f>ROUND(IF(追加記入欄!EL30="", "",IF(AND(追加記入欄!EL30&lt;10.5,追加記入欄!EL30&gt;10),11, 追加記入欄!EL30)),0)</f>
        <v>#VALUE!</v>
      </c>
      <c r="AC54" s="205" t="e">
        <f>ROUND(IF(追加記入欄!EL31="", "", 追加記入欄!EL31),0)</f>
        <v>#VALUE!</v>
      </c>
      <c r="AD54" s="205" t="str">
        <f>IF(追加記入欄!EL32="", "", 追加記入欄!EL32)</f>
        <v/>
      </c>
      <c r="AE54" s="205" t="str">
        <f>IF(追加記入欄!EL33="", "", 追加記入欄!EL33)</f>
        <v/>
      </c>
      <c r="AF54" s="212"/>
      <c r="AG54" s="205">
        <f>IF(追加記入欄!FL67,1,IF(追加記入欄!FM67,1,IF(追加記入欄!FN67,1,IF(追加記入欄!FM68,2,IF(追加記入欄!FN68,2,"")))))</f>
        <v>1</v>
      </c>
      <c r="AH54" s="205" t="str">
        <f>IF(追加記入欄!FL69=TRUE,1,IF(追加記入欄!FM69=TRUE,2,IF(追加記入欄!FN69=TRUE,3,IF(追加記入欄!FL70=TRUE,4,IF(追加記入欄!FM70=TRUE,5,"")))))</f>
        <v/>
      </c>
      <c r="AI54" s="205" t="str">
        <f>IF(追加記入欄!FL71,1,IF(追加記入欄!FM71,2,IF(追加記入欄!FN71,3,"")))</f>
        <v/>
      </c>
      <c r="AJ54" s="205" t="str">
        <f>IF(追加記入欄!FL72,1,IF(追加記入欄!FM72,2,IF(追加記入欄!FN72,3,"")))</f>
        <v/>
      </c>
      <c r="AK54" s="205" t="str">
        <f>IF(追加記入欄!FL73,1,IF(追加記入欄!FM73,2,IF(追加記入欄!FN730,3,"")))</f>
        <v/>
      </c>
      <c r="AL54" s="205" t="str">
        <f>IF(追加記入欄!FL74,1,"")</f>
        <v/>
      </c>
      <c r="AM54" s="205" t="str">
        <f>IF(追加記入欄!EK75=0,"",追加記入欄!EK75)</f>
        <v/>
      </c>
      <c r="AN54" s="205" t="e">
        <f>ROUND(IF(追加記入欄!EK76=0,"",追加記入欄!EK76),0)</f>
        <v>#VALUE!</v>
      </c>
      <c r="AO54" s="208"/>
      <c r="AP54" s="208"/>
      <c r="AQ54" s="205" t="str">
        <f t="shared" si="135"/>
        <v/>
      </c>
    </row>
    <row r="55" spans="1:43" s="207" customFormat="1">
      <c r="A55" s="201">
        <v>50</v>
      </c>
      <c r="B55" s="202">
        <v>13</v>
      </c>
      <c r="C55" s="202" t="str">
        <f>C54</f>
        <v/>
      </c>
      <c r="D55" s="202">
        <f>IF(C55="",0,1)</f>
        <v>0</v>
      </c>
      <c r="E55" s="202">
        <f t="shared" si="132"/>
        <v>0</v>
      </c>
      <c r="F55" s="202">
        <f t="shared" si="133"/>
        <v>0</v>
      </c>
      <c r="G55" s="202">
        <v>2</v>
      </c>
      <c r="H55" s="202">
        <f t="shared" si="136"/>
        <v>0</v>
      </c>
      <c r="I55" s="202">
        <f>SUM(H$54:H55)*H55</f>
        <v>0</v>
      </c>
      <c r="J55" s="202">
        <f>SUM(H54:H57)</f>
        <v>0</v>
      </c>
      <c r="K55" s="202">
        <f t="shared" si="137"/>
        <v>0</v>
      </c>
      <c r="L55" s="201">
        <f t="shared" si="134"/>
        <v>0</v>
      </c>
      <c r="M55" s="201">
        <f>IF(L55=0,0,SUM(L$6:L55))</f>
        <v>0</v>
      </c>
      <c r="N55" s="203"/>
      <c r="O55" s="203"/>
      <c r="P55" s="203"/>
      <c r="Q55" s="204"/>
      <c r="R55" s="203" t="str">
        <f t="shared" si="138"/>
        <v/>
      </c>
      <c r="S55" s="205" t="str">
        <f t="shared" si="139"/>
        <v/>
      </c>
      <c r="T55" s="205" t="str">
        <f>T54</f>
        <v/>
      </c>
      <c r="U55" s="205" t="str">
        <f t="shared" ref="U55:V55" si="179">U54</f>
        <v/>
      </c>
      <c r="V55" s="205" t="str">
        <f t="shared" si="179"/>
        <v/>
      </c>
      <c r="W55" s="205" t="str">
        <f t="shared" ref="W55:AC56" si="180">W54</f>
        <v/>
      </c>
      <c r="X55" s="206" t="str">
        <f t="shared" si="180"/>
        <v/>
      </c>
      <c r="Y55" s="206" t="str">
        <f t="shared" si="180"/>
        <v/>
      </c>
      <c r="Z55" s="206" t="str">
        <f t="shared" si="180"/>
        <v/>
      </c>
      <c r="AA55" s="206" t="e">
        <f t="shared" si="180"/>
        <v>#VALUE!</v>
      </c>
      <c r="AB55" s="206" t="e">
        <f t="shared" si="180"/>
        <v>#VALUE!</v>
      </c>
      <c r="AC55" s="206" t="e">
        <f t="shared" si="180"/>
        <v>#VALUE!</v>
      </c>
      <c r="AD55" s="206" t="str">
        <f t="shared" ref="AD55:AG56" si="181">AD54</f>
        <v/>
      </c>
      <c r="AE55" s="206" t="str">
        <f t="shared" si="181"/>
        <v/>
      </c>
      <c r="AF55" s="212"/>
      <c r="AG55" s="206">
        <f>AG54</f>
        <v>1</v>
      </c>
      <c r="AH55" s="206" t="str">
        <f t="shared" ref="AH55:AK56" si="182">AH54</f>
        <v/>
      </c>
      <c r="AI55" s="206" t="str">
        <f t="shared" si="182"/>
        <v/>
      </c>
      <c r="AJ55" s="206" t="str">
        <f t="shared" si="182"/>
        <v/>
      </c>
      <c r="AK55" s="206" t="str">
        <f t="shared" si="182"/>
        <v/>
      </c>
      <c r="AL55" s="205" t="str">
        <f>IF(追加記入欄!FM74,2,"")</f>
        <v/>
      </c>
      <c r="AM55" s="205" t="str">
        <f>IF(追加記入欄!EQ75=0,"",追加記入欄!EQ75)</f>
        <v/>
      </c>
      <c r="AN55" s="205" t="e">
        <f>ROUND(IF(追加記入欄!EQ76=0,"",追加記入欄!EQ76),0)</f>
        <v>#VALUE!</v>
      </c>
      <c r="AO55" s="208"/>
      <c r="AP55" s="208"/>
      <c r="AQ55" s="205" t="str">
        <f t="shared" si="135"/>
        <v/>
      </c>
    </row>
    <row r="56" spans="1:43" s="207" customFormat="1">
      <c r="A56" s="201">
        <v>51</v>
      </c>
      <c r="B56" s="202">
        <v>13</v>
      </c>
      <c r="C56" s="202" t="str">
        <f t="shared" ref="C56" si="183">C55</f>
        <v/>
      </c>
      <c r="D56" s="202">
        <f t="shared" ref="D56:D57" si="184">IF(C56="",0,1)</f>
        <v>0</v>
      </c>
      <c r="E56" s="202">
        <f t="shared" si="132"/>
        <v>0</v>
      </c>
      <c r="F56" s="202">
        <f t="shared" si="133"/>
        <v>0</v>
      </c>
      <c r="G56" s="202">
        <v>3</v>
      </c>
      <c r="H56" s="202">
        <f t="shared" si="136"/>
        <v>0</v>
      </c>
      <c r="I56" s="202">
        <f>SUM(H$54:H56)*H56</f>
        <v>0</v>
      </c>
      <c r="J56" s="202">
        <f>SUM(H$54:H$57)</f>
        <v>0</v>
      </c>
      <c r="K56" s="202">
        <f t="shared" si="137"/>
        <v>0</v>
      </c>
      <c r="L56" s="201">
        <f t="shared" si="134"/>
        <v>0</v>
      </c>
      <c r="M56" s="201">
        <f>IF(L56=0,0,SUM(L$6:L56))</f>
        <v>0</v>
      </c>
      <c r="N56" s="203"/>
      <c r="O56" s="203"/>
      <c r="P56" s="203"/>
      <c r="Q56" s="204"/>
      <c r="R56" s="203" t="str">
        <f t="shared" si="138"/>
        <v/>
      </c>
      <c r="S56" s="205" t="str">
        <f t="shared" si="139"/>
        <v/>
      </c>
      <c r="T56" s="205" t="str">
        <f>T55</f>
        <v/>
      </c>
      <c r="U56" s="205" t="str">
        <f t="shared" ref="U56:V56" si="185">U55</f>
        <v/>
      </c>
      <c r="V56" s="205" t="str">
        <f t="shared" si="185"/>
        <v/>
      </c>
      <c r="W56" s="205" t="str">
        <f t="shared" si="180"/>
        <v/>
      </c>
      <c r="X56" s="206" t="str">
        <f t="shared" si="180"/>
        <v/>
      </c>
      <c r="Y56" s="206" t="str">
        <f t="shared" si="180"/>
        <v/>
      </c>
      <c r="Z56" s="206" t="str">
        <f t="shared" si="180"/>
        <v/>
      </c>
      <c r="AA56" s="206" t="e">
        <f t="shared" si="180"/>
        <v>#VALUE!</v>
      </c>
      <c r="AB56" s="206" t="e">
        <f t="shared" si="180"/>
        <v>#VALUE!</v>
      </c>
      <c r="AC56" s="206" t="e">
        <f t="shared" si="180"/>
        <v>#VALUE!</v>
      </c>
      <c r="AD56" s="206" t="str">
        <f t="shared" si="181"/>
        <v/>
      </c>
      <c r="AE56" s="206" t="str">
        <f t="shared" si="181"/>
        <v/>
      </c>
      <c r="AF56" s="212"/>
      <c r="AG56" s="206">
        <f t="shared" si="181"/>
        <v>1</v>
      </c>
      <c r="AH56" s="206" t="str">
        <f t="shared" si="182"/>
        <v/>
      </c>
      <c r="AI56" s="206" t="str">
        <f t="shared" si="182"/>
        <v/>
      </c>
      <c r="AJ56" s="206" t="str">
        <f t="shared" si="182"/>
        <v/>
      </c>
      <c r="AK56" s="206" t="str">
        <f t="shared" si="182"/>
        <v/>
      </c>
      <c r="AL56" s="205" t="str">
        <f>IF(追加記入欄!FN74,3,"")</f>
        <v/>
      </c>
      <c r="AM56" s="205" t="str">
        <f>IF(追加記入欄!EX75=0,"",追加記入欄!EX75)</f>
        <v/>
      </c>
      <c r="AN56" s="205" t="e">
        <f>ROUND(IF(追加記入欄!EX76=0,"",追加記入欄!EX76),0)</f>
        <v>#VALUE!</v>
      </c>
      <c r="AO56" s="208"/>
      <c r="AP56" s="208"/>
      <c r="AQ56" s="205" t="str">
        <f t="shared" si="135"/>
        <v/>
      </c>
    </row>
    <row r="57" spans="1:43" s="207" customFormat="1">
      <c r="A57" s="201">
        <v>52</v>
      </c>
      <c r="B57" s="202">
        <v>13</v>
      </c>
      <c r="C57" s="202" t="str">
        <f>C56</f>
        <v/>
      </c>
      <c r="D57" s="202">
        <f t="shared" si="184"/>
        <v>0</v>
      </c>
      <c r="E57" s="202">
        <f t="shared" si="132"/>
        <v>0</v>
      </c>
      <c r="F57" s="202">
        <f t="shared" si="133"/>
        <v>0</v>
      </c>
      <c r="G57" s="202">
        <v>4</v>
      </c>
      <c r="H57" s="202">
        <f t="shared" si="136"/>
        <v>0</v>
      </c>
      <c r="I57" s="202">
        <f>SUM(H$54:H57)*H57</f>
        <v>0</v>
      </c>
      <c r="J57" s="202">
        <f>SUM(H$54:H$57)</f>
        <v>0</v>
      </c>
      <c r="K57" s="202">
        <f t="shared" si="137"/>
        <v>0</v>
      </c>
      <c r="L57" s="201">
        <f t="shared" si="134"/>
        <v>0</v>
      </c>
      <c r="M57" s="201">
        <f>IF(L57=0,0,SUM(L$6:L57))</f>
        <v>0</v>
      </c>
      <c r="N57" s="203"/>
      <c r="O57" s="203"/>
      <c r="P57" s="203"/>
      <c r="Q57" s="204"/>
      <c r="R57" s="203" t="str">
        <f t="shared" si="138"/>
        <v/>
      </c>
      <c r="S57" s="205" t="str">
        <f t="shared" si="139"/>
        <v/>
      </c>
      <c r="T57" s="205" t="str">
        <f>T56</f>
        <v/>
      </c>
      <c r="U57" s="205" t="str">
        <f t="shared" ref="U57:W57" si="186">U56</f>
        <v/>
      </c>
      <c r="V57" s="205" t="str">
        <f t="shared" si="186"/>
        <v/>
      </c>
      <c r="W57" s="205" t="str">
        <f t="shared" si="186"/>
        <v/>
      </c>
      <c r="X57" s="206" t="str">
        <f t="shared" ref="X57:Y57" si="187">X56</f>
        <v/>
      </c>
      <c r="Y57" s="206" t="str">
        <f t="shared" si="187"/>
        <v/>
      </c>
      <c r="Z57" s="206" t="str">
        <f t="shared" ref="Z57:AA57" si="188">Z56</f>
        <v/>
      </c>
      <c r="AA57" s="206" t="e">
        <f t="shared" si="188"/>
        <v>#VALUE!</v>
      </c>
      <c r="AB57" s="206" t="e">
        <f t="shared" ref="AB57:AC57" si="189">AB56</f>
        <v>#VALUE!</v>
      </c>
      <c r="AC57" s="206" t="e">
        <f t="shared" si="189"/>
        <v>#VALUE!</v>
      </c>
      <c r="AD57" s="206" t="str">
        <f t="shared" ref="AD57:AG57" si="190">AD56</f>
        <v/>
      </c>
      <c r="AE57" s="206" t="str">
        <f t="shared" si="190"/>
        <v/>
      </c>
      <c r="AF57" s="212"/>
      <c r="AG57" s="206">
        <f t="shared" si="190"/>
        <v>1</v>
      </c>
      <c r="AH57" s="206" t="str">
        <f t="shared" ref="AH57:AK57" si="191">AH56</f>
        <v/>
      </c>
      <c r="AI57" s="206" t="str">
        <f t="shared" si="191"/>
        <v/>
      </c>
      <c r="AJ57" s="206" t="str">
        <f t="shared" si="191"/>
        <v/>
      </c>
      <c r="AK57" s="206" t="str">
        <f t="shared" si="191"/>
        <v/>
      </c>
      <c r="AL57" s="205" t="str">
        <f>IF(追加記入欄!FO74,4,"")</f>
        <v/>
      </c>
      <c r="AM57" s="205" t="str">
        <f>IF(追加記入欄!FE75=0,"",追加記入欄!FE75)</f>
        <v/>
      </c>
      <c r="AN57" s="205" t="e">
        <f>ROUND(IF(追加記入欄!FE76=0,"",追加記入欄!FE76),0)</f>
        <v>#VALUE!</v>
      </c>
      <c r="AO57" s="208"/>
      <c r="AP57" s="208"/>
      <c r="AQ57" s="205" t="str">
        <f t="shared" si="135"/>
        <v/>
      </c>
    </row>
    <row r="58" spans="1:43" s="173" customFormat="1">
      <c r="A58" s="167">
        <v>53</v>
      </c>
      <c r="B58" s="168">
        <v>14</v>
      </c>
      <c r="C58" s="168" t="str">
        <f>IF(追加記入欄!ET13="", "", 追加記入欄!ET13)</f>
        <v/>
      </c>
      <c r="D58" s="168">
        <f>IF(C58="",0,1)</f>
        <v>0</v>
      </c>
      <c r="E58" s="168">
        <f t="shared" si="132"/>
        <v>0</v>
      </c>
      <c r="F58" s="168">
        <f>IF(E58&gt;1,D58,0)</f>
        <v>0</v>
      </c>
      <c r="G58" s="168">
        <v>1</v>
      </c>
      <c r="H58" s="168">
        <f t="shared" si="136"/>
        <v>0</v>
      </c>
      <c r="I58" s="168">
        <f>SUM(H$58:H58)*H58</f>
        <v>0</v>
      </c>
      <c r="J58" s="168">
        <f>SUM(H58:H61)</f>
        <v>0</v>
      </c>
      <c r="K58" s="168">
        <f t="shared" si="137"/>
        <v>0</v>
      </c>
      <c r="L58" s="167">
        <f t="shared" si="134"/>
        <v>0</v>
      </c>
      <c r="M58" s="167">
        <f>IF(L58=0,0,SUM(L$6:L58))</f>
        <v>0</v>
      </c>
      <c r="N58" s="169"/>
      <c r="O58" s="169"/>
      <c r="P58" s="169"/>
      <c r="Q58" s="170"/>
      <c r="R58" s="169" t="str">
        <f t="shared" si="138"/>
        <v/>
      </c>
      <c r="S58" s="171" t="str">
        <f t="shared" si="139"/>
        <v/>
      </c>
      <c r="T58" s="171" t="str">
        <f>T$6</f>
        <v/>
      </c>
      <c r="U58" s="171" t="str">
        <f>U$6</f>
        <v/>
      </c>
      <c r="V58" s="171" t="str">
        <f>V$6</f>
        <v/>
      </c>
      <c r="W58" s="171" t="str">
        <f>W54</f>
        <v/>
      </c>
      <c r="X58" s="172" t="str">
        <f>IF(OR(追加記入欄!FL7="",追加記入欄!ET13=""),"",追加記入欄!FL7&amp;
IF(追加記入欄!FM14,1,IF(追加記入欄!FM15,2,IF(追加記入欄!FM16,3,IF(追加記入欄!FM17,4,IF(追加記入欄!FM18,5,IF(追加記入欄!FM19,6,IF(追加記入欄!FM20,9,0))))))))</f>
        <v/>
      </c>
      <c r="Y58" s="171" t="str">
        <f>IF(追加記入欄!FM21,1,"")</f>
        <v/>
      </c>
      <c r="Z58" s="171" t="str">
        <f>IF(追加記入欄!FM22=TRUE,1,IF(追加記入欄!FM23,2,IF(追加記入欄!FM24,3,IF(追加記入欄!FM25,4,IF(追加記入欄!FM26,5,IF(追加記入欄!FM27,6,""))))))</f>
        <v/>
      </c>
      <c r="AA58" s="171" t="e">
        <f>ROUND(IF(ISBLANK(追加記入欄!EU28),"",追加記入欄!EU28),0)</f>
        <v>#VALUE!</v>
      </c>
      <c r="AB58" s="172" t="e">
        <f>ROUND(IF(追加記入欄!EU30="", "",IF(AND(追加記入欄!EU30&lt;10.5,追加記入欄!EU30&gt;10),11, 追加記入欄!EU30)),0)</f>
        <v>#VALUE!</v>
      </c>
      <c r="AC58" s="171" t="e">
        <f>ROUND(IF(追加記入欄!EU31="", "", 追加記入欄!EU31),0)</f>
        <v>#VALUE!</v>
      </c>
      <c r="AD58" s="171" t="str">
        <f>IF(追加記入欄!EU32="", "", 追加記入欄!EU32)</f>
        <v/>
      </c>
      <c r="AE58" s="171" t="str">
        <f>IF(追加記入欄!EU33="", "", 追加記入欄!EU33)</f>
        <v/>
      </c>
      <c r="AF58" s="212"/>
      <c r="AG58" s="171" t="str">
        <f>IF(追加記入欄!HB41,1,IF(追加記入欄!HC41,1,IF(追加記入欄!HD41,1,IF(追加記入欄!HC42,2,IF(追加記入欄!HD42,2,"")))))</f>
        <v/>
      </c>
      <c r="AH58" s="171" t="str">
        <f>IF(追加記入欄!HB43=TRUE,1,IF(追加記入欄!HC43=TRUE,2,IF(追加記入欄!HD43=TRUE,3,IF(追加記入欄!HB44=TRUE,4,IF(追加記入欄!HC44=TRUE,5,"")))))</f>
        <v/>
      </c>
      <c r="AI58" s="171" t="str">
        <f>IF(追加記入欄!HB45,1,IF(追加記入欄!HC45,2,IF(追加記入欄!HD45,3,"")))</f>
        <v/>
      </c>
      <c r="AJ58" s="171" t="str">
        <f>IF(追加記入欄!HB46,1,IF(追加記入欄!HC46,2,IF(追加記入欄!HD46,3,"")))</f>
        <v/>
      </c>
      <c r="AK58" s="171" t="str">
        <f>IF(追加記入欄!HB47,1,IF(追加記入欄!HC47,2,IF(追加記入欄!HD47,3,"")))</f>
        <v/>
      </c>
      <c r="AL58" s="171" t="str">
        <f>IF(追加記入欄!HB48,1,"")</f>
        <v/>
      </c>
      <c r="AM58" s="171" t="str">
        <f>IF(追加記入欄!GA49=0,"",追加記入欄!GA49)</f>
        <v/>
      </c>
      <c r="AN58" s="171" t="e">
        <f>ROUND(IF(追加記入欄!GA50=0,"",追加記入欄!GA50),0)</f>
        <v>#VALUE!</v>
      </c>
      <c r="AO58" s="208"/>
      <c r="AP58" s="208"/>
      <c r="AQ58" s="171" t="str">
        <f t="shared" si="135"/>
        <v/>
      </c>
    </row>
    <row r="59" spans="1:43" s="173" customFormat="1">
      <c r="A59" s="167">
        <v>54</v>
      </c>
      <c r="B59" s="168">
        <v>14</v>
      </c>
      <c r="C59" s="168" t="str">
        <f>C58</f>
        <v/>
      </c>
      <c r="D59" s="168">
        <f>IF(C59="",0,1)</f>
        <v>0</v>
      </c>
      <c r="E59" s="168">
        <f t="shared" si="132"/>
        <v>0</v>
      </c>
      <c r="F59" s="168">
        <f t="shared" si="133"/>
        <v>0</v>
      </c>
      <c r="G59" s="168">
        <v>2</v>
      </c>
      <c r="H59" s="168">
        <f t="shared" si="136"/>
        <v>0</v>
      </c>
      <c r="I59" s="168">
        <f>SUM(H$58:H59)*H59</f>
        <v>0</v>
      </c>
      <c r="J59" s="168">
        <f>SUM(H58:H61)</f>
        <v>0</v>
      </c>
      <c r="K59" s="168">
        <f t="shared" si="137"/>
        <v>0</v>
      </c>
      <c r="L59" s="167">
        <f t="shared" si="134"/>
        <v>0</v>
      </c>
      <c r="M59" s="167">
        <f>IF(L59=0,0,SUM(L$6:L59))</f>
        <v>0</v>
      </c>
      <c r="N59" s="169"/>
      <c r="O59" s="169"/>
      <c r="P59" s="169"/>
      <c r="Q59" s="170"/>
      <c r="R59" s="169" t="str">
        <f t="shared" si="138"/>
        <v/>
      </c>
      <c r="S59" s="171" t="str">
        <f t="shared" si="139"/>
        <v/>
      </c>
      <c r="T59" s="171" t="str">
        <f>T58</f>
        <v/>
      </c>
      <c r="U59" s="171" t="str">
        <f t="shared" ref="U59:V59" si="192">U58</f>
        <v/>
      </c>
      <c r="V59" s="171" t="str">
        <f t="shared" si="192"/>
        <v/>
      </c>
      <c r="W59" s="171" t="str">
        <f t="shared" ref="W59:AC60" si="193">W58</f>
        <v/>
      </c>
      <c r="X59" s="172" t="str">
        <f t="shared" si="193"/>
        <v/>
      </c>
      <c r="Y59" s="172" t="str">
        <f t="shared" si="193"/>
        <v/>
      </c>
      <c r="Z59" s="172" t="str">
        <f t="shared" si="193"/>
        <v/>
      </c>
      <c r="AA59" s="172" t="e">
        <f t="shared" si="193"/>
        <v>#VALUE!</v>
      </c>
      <c r="AB59" s="172" t="e">
        <f t="shared" si="193"/>
        <v>#VALUE!</v>
      </c>
      <c r="AC59" s="172" t="e">
        <f t="shared" si="193"/>
        <v>#VALUE!</v>
      </c>
      <c r="AD59" s="172" t="str">
        <f t="shared" ref="AD59:AG60" si="194">AD58</f>
        <v/>
      </c>
      <c r="AE59" s="172" t="str">
        <f t="shared" si="194"/>
        <v/>
      </c>
      <c r="AF59" s="212"/>
      <c r="AG59" s="172" t="str">
        <f>AG58</f>
        <v/>
      </c>
      <c r="AH59" s="172" t="str">
        <f t="shared" ref="AH59:AK60" si="195">AH58</f>
        <v/>
      </c>
      <c r="AI59" s="172" t="str">
        <f t="shared" si="195"/>
        <v/>
      </c>
      <c r="AJ59" s="172" t="str">
        <f t="shared" si="195"/>
        <v/>
      </c>
      <c r="AK59" s="172" t="str">
        <f t="shared" si="195"/>
        <v/>
      </c>
      <c r="AL59" s="171" t="str">
        <f>IF(追加記入欄!HC48,2,"")</f>
        <v/>
      </c>
      <c r="AM59" s="171" t="str">
        <f>IF(追加記入欄!GG49=0,"",追加記入欄!GG49)</f>
        <v/>
      </c>
      <c r="AN59" s="171" t="e">
        <f>ROUND(IF(追加記入欄!GG50=0,"",追加記入欄!GG50),0)</f>
        <v>#VALUE!</v>
      </c>
      <c r="AO59" s="208"/>
      <c r="AP59" s="208"/>
      <c r="AQ59" s="171" t="str">
        <f t="shared" si="135"/>
        <v/>
      </c>
    </row>
    <row r="60" spans="1:43" s="173" customFormat="1">
      <c r="A60" s="167">
        <v>55</v>
      </c>
      <c r="B60" s="168">
        <v>14</v>
      </c>
      <c r="C60" s="168" t="str">
        <f t="shared" ref="C60" si="196">C59</f>
        <v/>
      </c>
      <c r="D60" s="168">
        <f t="shared" ref="D60:D61" si="197">IF(C60="",0,1)</f>
        <v>0</v>
      </c>
      <c r="E60" s="168">
        <f t="shared" si="132"/>
        <v>0</v>
      </c>
      <c r="F60" s="168">
        <f t="shared" si="133"/>
        <v>0</v>
      </c>
      <c r="G60" s="168">
        <v>3</v>
      </c>
      <c r="H60" s="168">
        <f t="shared" si="136"/>
        <v>0</v>
      </c>
      <c r="I60" s="168">
        <f>SUM(H$58:H60)*H60</f>
        <v>0</v>
      </c>
      <c r="J60" s="168">
        <f>SUM(H$58:H$61)</f>
        <v>0</v>
      </c>
      <c r="K60" s="168">
        <f t="shared" si="137"/>
        <v>0</v>
      </c>
      <c r="L60" s="167">
        <f t="shared" si="134"/>
        <v>0</v>
      </c>
      <c r="M60" s="167">
        <f>IF(L60=0,0,SUM(L$6:L60))</f>
        <v>0</v>
      </c>
      <c r="N60" s="169"/>
      <c r="O60" s="169"/>
      <c r="P60" s="169"/>
      <c r="Q60" s="170"/>
      <c r="R60" s="169" t="str">
        <f t="shared" si="138"/>
        <v/>
      </c>
      <c r="S60" s="171" t="str">
        <f t="shared" si="139"/>
        <v/>
      </c>
      <c r="T60" s="171" t="str">
        <f>T59</f>
        <v/>
      </c>
      <c r="U60" s="171" t="str">
        <f t="shared" ref="U60:V60" si="198">U59</f>
        <v/>
      </c>
      <c r="V60" s="171" t="str">
        <f t="shared" si="198"/>
        <v/>
      </c>
      <c r="W60" s="171" t="str">
        <f t="shared" si="193"/>
        <v/>
      </c>
      <c r="X60" s="172" t="str">
        <f t="shared" si="193"/>
        <v/>
      </c>
      <c r="Y60" s="172" t="str">
        <f t="shared" si="193"/>
        <v/>
      </c>
      <c r="Z60" s="172" t="str">
        <f t="shared" si="193"/>
        <v/>
      </c>
      <c r="AA60" s="172" t="e">
        <f t="shared" si="193"/>
        <v>#VALUE!</v>
      </c>
      <c r="AB60" s="172" t="e">
        <f t="shared" si="193"/>
        <v>#VALUE!</v>
      </c>
      <c r="AC60" s="172" t="e">
        <f t="shared" si="193"/>
        <v>#VALUE!</v>
      </c>
      <c r="AD60" s="172" t="str">
        <f t="shared" si="194"/>
        <v/>
      </c>
      <c r="AE60" s="172" t="str">
        <f t="shared" si="194"/>
        <v/>
      </c>
      <c r="AF60" s="212"/>
      <c r="AG60" s="172" t="str">
        <f t="shared" si="194"/>
        <v/>
      </c>
      <c r="AH60" s="172" t="str">
        <f t="shared" si="195"/>
        <v/>
      </c>
      <c r="AI60" s="172" t="str">
        <f t="shared" si="195"/>
        <v/>
      </c>
      <c r="AJ60" s="172" t="str">
        <f t="shared" si="195"/>
        <v/>
      </c>
      <c r="AK60" s="172" t="str">
        <f t="shared" si="195"/>
        <v/>
      </c>
      <c r="AL60" s="171" t="str">
        <f>IF(追加記入欄!HD48,3,"")</f>
        <v/>
      </c>
      <c r="AM60" s="171" t="str">
        <f>IF(追加記入欄!GN49=0,"",追加記入欄!GN49)</f>
        <v/>
      </c>
      <c r="AN60" s="171" t="e">
        <f>ROUND(IF(追加記入欄!GN50=0,"",追加記入欄!GN50),0)</f>
        <v>#VALUE!</v>
      </c>
      <c r="AO60" s="208"/>
      <c r="AP60" s="208"/>
      <c r="AQ60" s="171" t="str">
        <f t="shared" si="135"/>
        <v/>
      </c>
    </row>
    <row r="61" spans="1:43" s="173" customFormat="1">
      <c r="A61" s="167">
        <v>56</v>
      </c>
      <c r="B61" s="168">
        <v>14</v>
      </c>
      <c r="C61" s="168" t="str">
        <f>C60</f>
        <v/>
      </c>
      <c r="D61" s="168">
        <f t="shared" si="197"/>
        <v>0</v>
      </c>
      <c r="E61" s="168">
        <f t="shared" si="132"/>
        <v>0</v>
      </c>
      <c r="F61" s="168">
        <f t="shared" si="133"/>
        <v>0</v>
      </c>
      <c r="G61" s="168">
        <v>4</v>
      </c>
      <c r="H61" s="168">
        <f t="shared" si="136"/>
        <v>0</v>
      </c>
      <c r="I61" s="168">
        <f>SUM(H$58:H61)*H61</f>
        <v>0</v>
      </c>
      <c r="J61" s="168">
        <f>SUM(H$58:H$61)</f>
        <v>0</v>
      </c>
      <c r="K61" s="168">
        <f t="shared" si="137"/>
        <v>0</v>
      </c>
      <c r="L61" s="167">
        <f>IF(AND(D61=1,H61=1),1,IF(AND(D61=1,J61=0,G61=1),1,0))</f>
        <v>0</v>
      </c>
      <c r="M61" s="167">
        <f>IF(L61=0,0,SUM(L$6:L61))</f>
        <v>0</v>
      </c>
      <c r="N61" s="169"/>
      <c r="O61" s="169"/>
      <c r="P61" s="169"/>
      <c r="Q61" s="170"/>
      <c r="R61" s="169" t="str">
        <f t="shared" si="138"/>
        <v/>
      </c>
      <c r="S61" s="171" t="str">
        <f t="shared" si="139"/>
        <v/>
      </c>
      <c r="T61" s="171" t="str">
        <f>T60</f>
        <v/>
      </c>
      <c r="U61" s="171" t="str">
        <f t="shared" ref="U61:W61" si="199">U60</f>
        <v/>
      </c>
      <c r="V61" s="171" t="str">
        <f t="shared" si="199"/>
        <v/>
      </c>
      <c r="W61" s="171" t="str">
        <f t="shared" si="199"/>
        <v/>
      </c>
      <c r="X61" s="172" t="str">
        <f t="shared" ref="X61:Y61" si="200">X60</f>
        <v/>
      </c>
      <c r="Y61" s="172" t="str">
        <f t="shared" si="200"/>
        <v/>
      </c>
      <c r="Z61" s="172" t="str">
        <f t="shared" ref="Z61:AA61" si="201">Z60</f>
        <v/>
      </c>
      <c r="AA61" s="172" t="e">
        <f t="shared" si="201"/>
        <v>#VALUE!</v>
      </c>
      <c r="AB61" s="172" t="e">
        <f t="shared" ref="AB61:AC61" si="202">AB60</f>
        <v>#VALUE!</v>
      </c>
      <c r="AC61" s="172" t="e">
        <f t="shared" si="202"/>
        <v>#VALUE!</v>
      </c>
      <c r="AD61" s="172" t="str">
        <f t="shared" ref="AD61:AG61" si="203">AD60</f>
        <v/>
      </c>
      <c r="AE61" s="172" t="str">
        <f t="shared" si="203"/>
        <v/>
      </c>
      <c r="AF61" s="212"/>
      <c r="AG61" s="172" t="str">
        <f t="shared" si="203"/>
        <v/>
      </c>
      <c r="AH61" s="172" t="str">
        <f t="shared" ref="AH61:AK61" si="204">AH60</f>
        <v/>
      </c>
      <c r="AI61" s="172" t="str">
        <f t="shared" si="204"/>
        <v/>
      </c>
      <c r="AJ61" s="172" t="str">
        <f t="shared" si="204"/>
        <v/>
      </c>
      <c r="AK61" s="172" t="str">
        <f t="shared" si="204"/>
        <v/>
      </c>
      <c r="AL61" s="171" t="str">
        <f>IF(追加記入欄!HE48,4,"")</f>
        <v/>
      </c>
      <c r="AM61" s="171" t="str">
        <f>IF(追加記入欄!GU49=0,"",追加記入欄!GU49)</f>
        <v/>
      </c>
      <c r="AN61" s="171" t="e">
        <f>ROUND(IF(追加記入欄!GU50=0,"",追加記入欄!GU50),0)</f>
        <v>#VALUE!</v>
      </c>
      <c r="AO61" s="208"/>
      <c r="AP61" s="208"/>
      <c r="AQ61" s="171" t="str">
        <f t="shared" si="135"/>
        <v/>
      </c>
    </row>
    <row r="62" spans="1:43" s="180" customFormat="1">
      <c r="A62" s="174">
        <v>57</v>
      </c>
      <c r="B62" s="175">
        <v>15</v>
      </c>
      <c r="C62" s="175" t="str">
        <f>IF(追加記入欄!FC13="", "", 追加記入欄!FC13)</f>
        <v/>
      </c>
      <c r="D62" s="175">
        <f>IF(C62="",0,1)</f>
        <v>0</v>
      </c>
      <c r="E62" s="175">
        <f t="shared" si="132"/>
        <v>0</v>
      </c>
      <c r="F62" s="175">
        <f>IF(E62&gt;1,D62,0)</f>
        <v>0</v>
      </c>
      <c r="G62" s="175">
        <v>1</v>
      </c>
      <c r="H62" s="175">
        <f>IF(AL62="",0,1)</f>
        <v>0</v>
      </c>
      <c r="I62" s="175">
        <f>SUM(H$62:H62)*H62</f>
        <v>0</v>
      </c>
      <c r="J62" s="175">
        <f>SUM(H62:H65)</f>
        <v>0</v>
      </c>
      <c r="K62" s="175">
        <f t="shared" si="137"/>
        <v>0</v>
      </c>
      <c r="L62" s="174">
        <f t="shared" si="134"/>
        <v>0</v>
      </c>
      <c r="M62" s="174">
        <f>IF(L62=0,0,SUM(L$6:L62))</f>
        <v>0</v>
      </c>
      <c r="N62" s="176"/>
      <c r="O62" s="176"/>
      <c r="P62" s="176"/>
      <c r="Q62" s="177"/>
      <c r="R62" s="176" t="str">
        <f t="shared" si="138"/>
        <v/>
      </c>
      <c r="S62" s="178" t="str">
        <f t="shared" si="139"/>
        <v/>
      </c>
      <c r="T62" s="178" t="str">
        <f>T$6</f>
        <v/>
      </c>
      <c r="U62" s="178" t="str">
        <f>U$6</f>
        <v/>
      </c>
      <c r="V62" s="178" t="str">
        <f>V$6</f>
        <v/>
      </c>
      <c r="W62" s="178" t="str">
        <f>W54</f>
        <v/>
      </c>
      <c r="X62" s="179" t="str">
        <f>IF(OR(追加記入欄!FL7="",追加記入欄!FC13=""),"",追加記入欄!FL7&amp;
IF(追加記入欄!FN14,1,IF(追加記入欄!FN15,2,IF(追加記入欄!FN16,3,IF(追加記入欄!FN17,4,IF(追加記入欄!FN18,5,IF(追加記入欄!FN19,6,IF(追加記入欄!FN20,9,0))))))))</f>
        <v/>
      </c>
      <c r="Y62" s="178" t="str">
        <f>IF(追加記入欄!FN21,1,"")</f>
        <v/>
      </c>
      <c r="Z62" s="178" t="str">
        <f>IF(追加記入欄!FN22=TRUE,1,IF(追加記入欄!FN23,2,IF(追加記入欄!FN24,3,IF(追加記入欄!FN25,4,IF(追加記入欄!FN26,5,IF(追加記入欄!FN27,6,""))))))</f>
        <v/>
      </c>
      <c r="AA62" s="178" t="e">
        <f>ROUND(IF(ISBLANK(追加記入欄!FD28),"",追加記入欄!FD28),0)</f>
        <v>#VALUE!</v>
      </c>
      <c r="AB62" s="214" t="e">
        <f>ROUND(IF(追加記入欄!FD30="", "",IF(AND(追加記入欄!FD30&lt;10.5,追加記入欄!FD30&gt;10),11, 追加記入欄!FD30)),0)</f>
        <v>#VALUE!</v>
      </c>
      <c r="AC62" s="178" t="e">
        <f>ROUND(IF(追加記入欄!FD31="", "", 追加記入欄!FD31),0)</f>
        <v>#VALUE!</v>
      </c>
      <c r="AD62" s="178" t="str">
        <f>IF(追加記入欄!FD32="", "", 追加記入欄!FD32)</f>
        <v/>
      </c>
      <c r="AE62" s="178" t="str">
        <f>IF(追加記入欄!FD33="", "", 追加記入欄!FD33)</f>
        <v/>
      </c>
      <c r="AF62" s="212"/>
      <c r="AG62" s="178" t="str">
        <f>IF(追加記入欄!HB54,1,IF(追加記入欄!HC54,1,IF(追加記入欄!HD54,1,IF(追加記入欄!HC55,2,IF(追加記入欄!HD55,2,"")))))</f>
        <v/>
      </c>
      <c r="AH62" s="178" t="str">
        <f>IF(追加記入欄!HB56=TRUE,1,IF(追加記入欄!HC56=TRUE,2,IF(追加記入欄!HD56=TRUE,3,IF(追加記入欄!HB57=TRUE,4,IF(追加記入欄!HC57=TRUE,5,"")))))</f>
        <v/>
      </c>
      <c r="AI62" s="178" t="str">
        <f>IF(追加記入欄!HB58,1,IF(追加記入欄!HC58,2,IF(追加記入欄!HD58,3,"")))</f>
        <v/>
      </c>
      <c r="AJ62" s="178" t="str">
        <f>IF(追加記入欄!HB59,1,IF(追加記入欄!HC59,2,IF(追加記入欄!HD59,3,"")))</f>
        <v/>
      </c>
      <c r="AK62" s="178" t="str">
        <f>IF(追加記入欄!HB60,1,IF(追加記入欄!HC60,2,IF(追加記入欄!HD60,3,"")))</f>
        <v/>
      </c>
      <c r="AL62" s="178" t="str">
        <f>IF(追加記入欄!HB61,1,"")</f>
        <v/>
      </c>
      <c r="AM62" s="178" t="str">
        <f>IF(追加記入欄!GA62=0,"",追加記入欄!GA62)</f>
        <v/>
      </c>
      <c r="AN62" s="178" t="e">
        <f>ROUND(IF(追加記入欄!GA63=0,"",追加記入欄!GA63),0)</f>
        <v>#VALUE!</v>
      </c>
      <c r="AO62" s="208"/>
      <c r="AP62" s="208"/>
      <c r="AQ62" s="178" t="str">
        <f t="shared" si="135"/>
        <v/>
      </c>
    </row>
    <row r="63" spans="1:43" s="180" customFormat="1">
      <c r="A63" s="174">
        <v>58</v>
      </c>
      <c r="B63" s="175">
        <v>15</v>
      </c>
      <c r="C63" s="175" t="str">
        <f>C62</f>
        <v/>
      </c>
      <c r="D63" s="175">
        <f>IF(C63="",0,1)</f>
        <v>0</v>
      </c>
      <c r="E63" s="175">
        <f t="shared" si="132"/>
        <v>0</v>
      </c>
      <c r="F63" s="175">
        <f>IF(E63&gt;1,D63,0)</f>
        <v>0</v>
      </c>
      <c r="G63" s="175">
        <v>2</v>
      </c>
      <c r="H63" s="175">
        <f>IF(AL63="",0,1)</f>
        <v>0</v>
      </c>
      <c r="I63" s="175">
        <f>SUM(H$62:H63)*H63</f>
        <v>0</v>
      </c>
      <c r="J63" s="175">
        <f>SUM(H62:H65)</f>
        <v>0</v>
      </c>
      <c r="K63" s="175">
        <f t="shared" si="137"/>
        <v>0</v>
      </c>
      <c r="L63" s="174">
        <f t="shared" si="134"/>
        <v>0</v>
      </c>
      <c r="M63" s="174">
        <f>IF(L63=0,0,SUM(L$6:L63))</f>
        <v>0</v>
      </c>
      <c r="N63" s="176"/>
      <c r="O63" s="176"/>
      <c r="P63" s="176"/>
      <c r="Q63" s="177"/>
      <c r="R63" s="176" t="str">
        <f t="shared" si="138"/>
        <v/>
      </c>
      <c r="S63" s="178" t="str">
        <f t="shared" si="139"/>
        <v/>
      </c>
      <c r="T63" s="178" t="str">
        <f>T62</f>
        <v/>
      </c>
      <c r="U63" s="178" t="str">
        <f t="shared" ref="U63:V63" si="205">U62</f>
        <v/>
      </c>
      <c r="V63" s="178" t="str">
        <f t="shared" si="205"/>
        <v/>
      </c>
      <c r="W63" s="178" t="str">
        <f t="shared" ref="W63:AC64" si="206">W62</f>
        <v/>
      </c>
      <c r="X63" s="179" t="str">
        <f t="shared" si="206"/>
        <v/>
      </c>
      <c r="Y63" s="179" t="str">
        <f t="shared" si="206"/>
        <v/>
      </c>
      <c r="Z63" s="179" t="str">
        <f t="shared" si="206"/>
        <v/>
      </c>
      <c r="AA63" s="179" t="e">
        <f t="shared" si="206"/>
        <v>#VALUE!</v>
      </c>
      <c r="AB63" s="179" t="e">
        <f t="shared" si="206"/>
        <v>#VALUE!</v>
      </c>
      <c r="AC63" s="179" t="e">
        <f t="shared" si="206"/>
        <v>#VALUE!</v>
      </c>
      <c r="AD63" s="179" t="str">
        <f t="shared" ref="AD63:AG64" si="207">AD62</f>
        <v/>
      </c>
      <c r="AE63" s="179" t="str">
        <f t="shared" si="207"/>
        <v/>
      </c>
      <c r="AF63" s="212"/>
      <c r="AG63" s="179" t="str">
        <f>AG62</f>
        <v/>
      </c>
      <c r="AH63" s="179" t="str">
        <f t="shared" ref="AH63:AK64" si="208">AH62</f>
        <v/>
      </c>
      <c r="AI63" s="179" t="str">
        <f t="shared" si="208"/>
        <v/>
      </c>
      <c r="AJ63" s="179" t="str">
        <f t="shared" si="208"/>
        <v/>
      </c>
      <c r="AK63" s="179" t="str">
        <f t="shared" si="208"/>
        <v/>
      </c>
      <c r="AL63" s="178" t="str">
        <f>IF(追加記入欄!HC61,2,"")</f>
        <v/>
      </c>
      <c r="AM63" s="178" t="str">
        <f>IF(追加記入欄!GG62=0,"",追加記入欄!GG62)</f>
        <v/>
      </c>
      <c r="AN63" s="178" t="e">
        <f>ROUND(IF(追加記入欄!GG63=0,"",追加記入欄!GG63),0)</f>
        <v>#VALUE!</v>
      </c>
      <c r="AO63" s="208"/>
      <c r="AP63" s="208"/>
      <c r="AQ63" s="178" t="str">
        <f t="shared" si="135"/>
        <v/>
      </c>
    </row>
    <row r="64" spans="1:43" s="180" customFormat="1">
      <c r="A64" s="174">
        <v>59</v>
      </c>
      <c r="B64" s="175">
        <v>15</v>
      </c>
      <c r="C64" s="175" t="str">
        <f t="shared" ref="C64" si="209">C63</f>
        <v/>
      </c>
      <c r="D64" s="175">
        <f t="shared" ref="D64:D65" si="210">IF(C64="",0,1)</f>
        <v>0</v>
      </c>
      <c r="E64" s="175">
        <f t="shared" si="132"/>
        <v>0</v>
      </c>
      <c r="F64" s="175">
        <f t="shared" si="133"/>
        <v>0</v>
      </c>
      <c r="G64" s="175">
        <v>3</v>
      </c>
      <c r="H64" s="175">
        <f t="shared" si="136"/>
        <v>0</v>
      </c>
      <c r="I64" s="175">
        <f>SUM(H$62:H64)*H64</f>
        <v>0</v>
      </c>
      <c r="J64" s="175">
        <f>SUM(H$62:H$65)</f>
        <v>0</v>
      </c>
      <c r="K64" s="175">
        <f t="shared" si="137"/>
        <v>0</v>
      </c>
      <c r="L64" s="174">
        <f t="shared" si="134"/>
        <v>0</v>
      </c>
      <c r="M64" s="174">
        <f>IF(L64=0,0,SUM(L$6:L64))</f>
        <v>0</v>
      </c>
      <c r="N64" s="176"/>
      <c r="O64" s="176"/>
      <c r="P64" s="176"/>
      <c r="Q64" s="177"/>
      <c r="R64" s="176" t="str">
        <f t="shared" si="138"/>
        <v/>
      </c>
      <c r="S64" s="178" t="str">
        <f t="shared" si="139"/>
        <v/>
      </c>
      <c r="T64" s="178" t="str">
        <f>T63</f>
        <v/>
      </c>
      <c r="U64" s="178" t="str">
        <f t="shared" ref="U64:V64" si="211">U63</f>
        <v/>
      </c>
      <c r="V64" s="178" t="str">
        <f t="shared" si="211"/>
        <v/>
      </c>
      <c r="W64" s="178" t="str">
        <f t="shared" si="206"/>
        <v/>
      </c>
      <c r="X64" s="179" t="str">
        <f t="shared" si="206"/>
        <v/>
      </c>
      <c r="Y64" s="179" t="str">
        <f t="shared" si="206"/>
        <v/>
      </c>
      <c r="Z64" s="179" t="str">
        <f t="shared" si="206"/>
        <v/>
      </c>
      <c r="AA64" s="179" t="e">
        <f t="shared" si="206"/>
        <v>#VALUE!</v>
      </c>
      <c r="AB64" s="179" t="e">
        <f t="shared" si="206"/>
        <v>#VALUE!</v>
      </c>
      <c r="AC64" s="179" t="e">
        <f t="shared" si="206"/>
        <v>#VALUE!</v>
      </c>
      <c r="AD64" s="179" t="str">
        <f t="shared" si="207"/>
        <v/>
      </c>
      <c r="AE64" s="179" t="str">
        <f t="shared" si="207"/>
        <v/>
      </c>
      <c r="AF64" s="212"/>
      <c r="AG64" s="179" t="str">
        <f t="shared" si="207"/>
        <v/>
      </c>
      <c r="AH64" s="179" t="str">
        <f t="shared" si="208"/>
        <v/>
      </c>
      <c r="AI64" s="179" t="str">
        <f t="shared" si="208"/>
        <v/>
      </c>
      <c r="AJ64" s="179" t="str">
        <f t="shared" si="208"/>
        <v/>
      </c>
      <c r="AK64" s="179" t="str">
        <f t="shared" si="208"/>
        <v/>
      </c>
      <c r="AL64" s="178" t="str">
        <f>IF(追加記入欄!HD61,3,"")</f>
        <v/>
      </c>
      <c r="AM64" s="178" t="str">
        <f>IF(追加記入欄!GN62=0,"",追加記入欄!GN62)</f>
        <v/>
      </c>
      <c r="AN64" s="178" t="e">
        <f>ROUND(IF(追加記入欄!GN63=0,"",追加記入欄!GN63),0)</f>
        <v>#VALUE!</v>
      </c>
      <c r="AO64" s="208"/>
      <c r="AP64" s="208"/>
      <c r="AQ64" s="178" t="str">
        <f t="shared" si="135"/>
        <v/>
      </c>
    </row>
    <row r="65" spans="1:43" s="180" customFormat="1">
      <c r="A65" s="174">
        <v>60</v>
      </c>
      <c r="B65" s="175">
        <v>15</v>
      </c>
      <c r="C65" s="175" t="str">
        <f>C64</f>
        <v/>
      </c>
      <c r="D65" s="175">
        <f t="shared" si="210"/>
        <v>0</v>
      </c>
      <c r="E65" s="175">
        <f t="shared" si="132"/>
        <v>0</v>
      </c>
      <c r="F65" s="175">
        <f t="shared" si="133"/>
        <v>0</v>
      </c>
      <c r="G65" s="175">
        <v>4</v>
      </c>
      <c r="H65" s="175">
        <f t="shared" si="136"/>
        <v>0</v>
      </c>
      <c r="I65" s="175">
        <f>SUM(H$62:H65)*H65</f>
        <v>0</v>
      </c>
      <c r="J65" s="175">
        <f>SUM(H$62:H$65)</f>
        <v>0</v>
      </c>
      <c r="K65" s="175">
        <f t="shared" si="137"/>
        <v>0</v>
      </c>
      <c r="L65" s="174">
        <f t="shared" si="134"/>
        <v>0</v>
      </c>
      <c r="M65" s="174">
        <f>IF(L65=0,0,SUM(L$6:L65))</f>
        <v>0</v>
      </c>
      <c r="N65" s="176"/>
      <c r="O65" s="176"/>
      <c r="P65" s="176"/>
      <c r="Q65" s="177"/>
      <c r="R65" s="176" t="str">
        <f t="shared" si="138"/>
        <v/>
      </c>
      <c r="S65" s="178" t="str">
        <f t="shared" si="139"/>
        <v/>
      </c>
      <c r="T65" s="178" t="str">
        <f>T64</f>
        <v/>
      </c>
      <c r="U65" s="178" t="str">
        <f t="shared" ref="U65:W65" si="212">U64</f>
        <v/>
      </c>
      <c r="V65" s="178" t="str">
        <f t="shared" si="212"/>
        <v/>
      </c>
      <c r="W65" s="178" t="str">
        <f t="shared" si="212"/>
        <v/>
      </c>
      <c r="X65" s="179" t="str">
        <f t="shared" ref="X65:Y65" si="213">X64</f>
        <v/>
      </c>
      <c r="Y65" s="179" t="str">
        <f t="shared" si="213"/>
        <v/>
      </c>
      <c r="Z65" s="179" t="str">
        <f t="shared" ref="Z65:AA65" si="214">Z64</f>
        <v/>
      </c>
      <c r="AA65" s="179" t="e">
        <f t="shared" si="214"/>
        <v>#VALUE!</v>
      </c>
      <c r="AB65" s="179" t="e">
        <f t="shared" ref="AB65:AC65" si="215">AB64</f>
        <v>#VALUE!</v>
      </c>
      <c r="AC65" s="179" t="e">
        <f t="shared" si="215"/>
        <v>#VALUE!</v>
      </c>
      <c r="AD65" s="179" t="str">
        <f t="shared" ref="AD65:AG65" si="216">AD64</f>
        <v/>
      </c>
      <c r="AE65" s="179" t="str">
        <f t="shared" si="216"/>
        <v/>
      </c>
      <c r="AF65" s="212"/>
      <c r="AG65" s="179" t="str">
        <f t="shared" si="216"/>
        <v/>
      </c>
      <c r="AH65" s="179" t="str">
        <f t="shared" ref="AH65:AK65" si="217">AH64</f>
        <v/>
      </c>
      <c r="AI65" s="179" t="str">
        <f t="shared" si="217"/>
        <v/>
      </c>
      <c r="AJ65" s="179" t="str">
        <f t="shared" si="217"/>
        <v/>
      </c>
      <c r="AK65" s="179" t="str">
        <f t="shared" si="217"/>
        <v/>
      </c>
      <c r="AL65" s="178" t="str">
        <f>IF(追加記入欄!HE61,4,"")</f>
        <v/>
      </c>
      <c r="AM65" s="178" t="str">
        <f>IF(追加記入欄!GU62=0,"",追加記入欄!GU62)</f>
        <v/>
      </c>
      <c r="AN65" s="178" t="e">
        <f>ROUND(IF(追加記入欄!GU63=0,"",追加記入欄!GU63),0)</f>
        <v>#VALUE!</v>
      </c>
      <c r="AO65" s="208"/>
      <c r="AP65" s="208"/>
      <c r="AQ65" s="178" t="str">
        <f t="shared" si="135"/>
        <v/>
      </c>
    </row>
    <row r="66" spans="1:43" s="99" customFormat="1" hidden="1">
      <c r="A66" s="147"/>
      <c r="B66" s="93"/>
      <c r="C66" s="148"/>
      <c r="D66" s="93"/>
      <c r="E66" s="93"/>
      <c r="F66" s="93"/>
      <c r="G66" s="93"/>
      <c r="H66" s="93"/>
      <c r="I66" s="93"/>
      <c r="J66" s="93"/>
      <c r="K66" s="93"/>
      <c r="L66" s="92"/>
      <c r="M66" s="92"/>
      <c r="N66" s="94"/>
      <c r="O66" s="94"/>
      <c r="P66" s="94"/>
      <c r="Q66" s="95"/>
      <c r="R66" s="149" t="str">
        <f t="shared" ref="R66:R73" si="218">IF(F66=0,"",C66)</f>
        <v/>
      </c>
      <c r="S66" s="96"/>
      <c r="T66" s="96"/>
      <c r="U66" s="96"/>
      <c r="V66" s="96"/>
      <c r="W66" s="96"/>
      <c r="X66" s="97"/>
      <c r="Y66" s="96"/>
      <c r="Z66" s="96"/>
      <c r="AA66" s="96"/>
      <c r="AB66" s="97"/>
      <c r="AC66" s="96"/>
      <c r="AD66" s="96"/>
      <c r="AE66" s="96"/>
      <c r="AF66" s="96"/>
      <c r="AG66" s="96"/>
      <c r="AH66" s="96"/>
      <c r="AI66" s="96"/>
      <c r="AJ66" s="96"/>
      <c r="AK66" s="96"/>
      <c r="AL66" s="93"/>
      <c r="AM66" s="93"/>
      <c r="AN66" s="93"/>
      <c r="AO66" s="93"/>
      <c r="AP66" s="93"/>
      <c r="AQ66" s="93"/>
    </row>
    <row r="67" spans="1:43" s="99" customFormat="1" hidden="1">
      <c r="A67" s="147"/>
      <c r="B67" s="93"/>
      <c r="C67" s="148"/>
      <c r="D67" s="93"/>
      <c r="E67" s="93"/>
      <c r="F67" s="93"/>
      <c r="G67" s="93"/>
      <c r="H67" s="93"/>
      <c r="I67" s="93"/>
      <c r="J67" s="93"/>
      <c r="K67" s="93"/>
      <c r="L67" s="92"/>
      <c r="M67" s="92"/>
      <c r="N67" s="94"/>
      <c r="O67" s="94"/>
      <c r="P67" s="94"/>
      <c r="Q67" s="95"/>
      <c r="R67" s="149" t="str">
        <f t="shared" si="218"/>
        <v/>
      </c>
      <c r="S67" s="96"/>
      <c r="T67" s="96"/>
      <c r="U67" s="96"/>
      <c r="V67" s="96"/>
      <c r="W67" s="96"/>
      <c r="X67" s="97"/>
      <c r="Y67" s="96"/>
      <c r="Z67" s="96"/>
      <c r="AA67" s="96"/>
      <c r="AB67" s="97"/>
      <c r="AC67" s="96"/>
      <c r="AD67" s="96"/>
      <c r="AE67" s="96"/>
      <c r="AF67" s="96"/>
      <c r="AG67" s="96"/>
      <c r="AH67" s="96"/>
      <c r="AI67" s="96"/>
      <c r="AJ67" s="96"/>
      <c r="AK67" s="96"/>
      <c r="AL67" s="93"/>
      <c r="AM67" s="93"/>
      <c r="AN67" s="93"/>
      <c r="AO67" s="93"/>
      <c r="AP67" s="93"/>
      <c r="AQ67" s="93"/>
    </row>
    <row r="68" spans="1:43" s="99" customFormat="1" hidden="1">
      <c r="A68" s="147"/>
      <c r="B68" s="93"/>
      <c r="C68" s="148"/>
      <c r="D68" s="93"/>
      <c r="E68" s="93"/>
      <c r="F68" s="93"/>
      <c r="G68" s="93"/>
      <c r="H68" s="93"/>
      <c r="I68" s="93"/>
      <c r="J68" s="93"/>
      <c r="K68" s="93"/>
      <c r="L68" s="92"/>
      <c r="M68" s="92"/>
      <c r="N68" s="94"/>
      <c r="O68" s="94"/>
      <c r="P68" s="94"/>
      <c r="Q68" s="95"/>
      <c r="R68" s="149" t="str">
        <f t="shared" si="218"/>
        <v/>
      </c>
      <c r="S68" s="96"/>
      <c r="T68" s="96"/>
      <c r="U68" s="96"/>
      <c r="V68" s="96"/>
      <c r="W68" s="96"/>
      <c r="X68" s="97"/>
      <c r="Y68" s="96"/>
      <c r="Z68" s="96"/>
      <c r="AA68" s="96"/>
      <c r="AB68" s="97"/>
      <c r="AC68" s="96"/>
      <c r="AD68" s="96"/>
      <c r="AE68" s="96"/>
      <c r="AF68" s="96"/>
      <c r="AG68" s="96"/>
      <c r="AH68" s="96"/>
      <c r="AI68" s="96"/>
      <c r="AJ68" s="96"/>
      <c r="AK68" s="96"/>
      <c r="AL68" s="93"/>
      <c r="AM68" s="93"/>
      <c r="AN68" s="93"/>
      <c r="AO68" s="93"/>
      <c r="AP68" s="93"/>
      <c r="AQ68" s="93"/>
    </row>
    <row r="69" spans="1:43" s="99" customFormat="1" hidden="1">
      <c r="A69" s="147"/>
      <c r="B69" s="93"/>
      <c r="C69" s="148"/>
      <c r="D69" s="93"/>
      <c r="E69" s="93"/>
      <c r="F69" s="93"/>
      <c r="G69" s="93"/>
      <c r="H69" s="93"/>
      <c r="I69" s="93"/>
      <c r="J69" s="93"/>
      <c r="K69" s="93"/>
      <c r="L69" s="92"/>
      <c r="M69" s="92"/>
      <c r="N69" s="94"/>
      <c r="O69" s="94"/>
      <c r="P69" s="94"/>
      <c r="Q69" s="95"/>
      <c r="R69" s="149" t="str">
        <f t="shared" si="218"/>
        <v/>
      </c>
      <c r="S69" s="96"/>
      <c r="T69" s="96"/>
      <c r="U69" s="96"/>
      <c r="V69" s="96"/>
      <c r="W69" s="96"/>
      <c r="X69" s="97"/>
      <c r="Y69" s="96"/>
      <c r="Z69" s="96"/>
      <c r="AA69" s="96"/>
      <c r="AB69" s="97"/>
      <c r="AC69" s="96"/>
      <c r="AD69" s="96"/>
      <c r="AE69" s="96"/>
      <c r="AF69" s="96"/>
      <c r="AG69" s="96"/>
      <c r="AH69" s="96"/>
      <c r="AI69" s="96"/>
      <c r="AJ69" s="96"/>
      <c r="AK69" s="96"/>
      <c r="AL69" s="93"/>
      <c r="AM69" s="93"/>
      <c r="AN69" s="93"/>
      <c r="AO69" s="93"/>
      <c r="AP69" s="93"/>
      <c r="AQ69" s="93"/>
    </row>
    <row r="70" spans="1:43" s="99" customFormat="1" hidden="1">
      <c r="A70" s="147"/>
      <c r="B70" s="93"/>
      <c r="C70" s="148"/>
      <c r="D70" s="93"/>
      <c r="E70" s="93"/>
      <c r="F70" s="93"/>
      <c r="G70" s="93"/>
      <c r="H70" s="93"/>
      <c r="I70" s="93"/>
      <c r="J70" s="93"/>
      <c r="K70" s="93"/>
      <c r="L70" s="92"/>
      <c r="M70" s="92"/>
      <c r="N70" s="94"/>
      <c r="O70" s="94"/>
      <c r="P70" s="94"/>
      <c r="Q70" s="95"/>
      <c r="R70" s="149" t="str">
        <f t="shared" si="218"/>
        <v/>
      </c>
      <c r="S70" s="96"/>
      <c r="T70" s="96"/>
      <c r="U70" s="96"/>
      <c r="V70" s="96"/>
      <c r="W70" s="96"/>
      <c r="X70" s="97"/>
      <c r="Y70" s="96"/>
      <c r="Z70" s="96"/>
      <c r="AA70" s="96"/>
      <c r="AB70" s="97"/>
      <c r="AC70" s="96"/>
      <c r="AD70" s="96"/>
      <c r="AE70" s="96"/>
      <c r="AF70" s="96"/>
      <c r="AG70" s="96"/>
      <c r="AH70" s="96"/>
      <c r="AI70" s="96"/>
      <c r="AJ70" s="96"/>
      <c r="AK70" s="96"/>
      <c r="AL70" s="93"/>
      <c r="AM70" s="93"/>
      <c r="AN70" s="93"/>
      <c r="AO70" s="93"/>
      <c r="AP70" s="93"/>
      <c r="AQ70" s="93"/>
    </row>
    <row r="71" spans="1:43" s="99" customFormat="1" hidden="1">
      <c r="A71" s="147"/>
      <c r="B71" s="93"/>
      <c r="C71" s="148"/>
      <c r="D71" s="93"/>
      <c r="E71" s="93"/>
      <c r="F71" s="93"/>
      <c r="G71" s="93"/>
      <c r="H71" s="93"/>
      <c r="I71" s="93"/>
      <c r="J71" s="93"/>
      <c r="K71" s="93"/>
      <c r="L71" s="92"/>
      <c r="M71" s="92"/>
      <c r="N71" s="94"/>
      <c r="O71" s="94"/>
      <c r="P71" s="94"/>
      <c r="Q71" s="95"/>
      <c r="R71" s="149" t="str">
        <f t="shared" si="218"/>
        <v/>
      </c>
      <c r="S71" s="96"/>
      <c r="T71" s="96"/>
      <c r="U71" s="96"/>
      <c r="V71" s="96"/>
      <c r="W71" s="96"/>
      <c r="X71" s="97"/>
      <c r="Y71" s="96"/>
      <c r="Z71" s="96"/>
      <c r="AA71" s="96"/>
      <c r="AB71" s="97"/>
      <c r="AC71" s="96"/>
      <c r="AD71" s="96"/>
      <c r="AE71" s="96"/>
      <c r="AF71" s="96"/>
      <c r="AG71" s="96"/>
      <c r="AH71" s="96"/>
      <c r="AI71" s="96"/>
      <c r="AJ71" s="96"/>
      <c r="AK71" s="96"/>
      <c r="AL71" s="93"/>
      <c r="AM71" s="93"/>
      <c r="AN71" s="93"/>
      <c r="AO71" s="93"/>
      <c r="AP71" s="93"/>
      <c r="AQ71" s="93"/>
    </row>
    <row r="72" spans="1:43" s="99" customFormat="1" hidden="1">
      <c r="A72" s="147"/>
      <c r="B72" s="93"/>
      <c r="C72" s="148"/>
      <c r="D72" s="93"/>
      <c r="E72" s="93"/>
      <c r="F72" s="93"/>
      <c r="G72" s="93"/>
      <c r="H72" s="93"/>
      <c r="I72" s="93"/>
      <c r="J72" s="93"/>
      <c r="K72" s="93"/>
      <c r="L72" s="92"/>
      <c r="M72" s="92"/>
      <c r="N72" s="94"/>
      <c r="O72" s="94"/>
      <c r="P72" s="94"/>
      <c r="Q72" s="95"/>
      <c r="R72" s="149" t="str">
        <f t="shared" si="218"/>
        <v/>
      </c>
      <c r="S72" s="96"/>
      <c r="T72" s="96"/>
      <c r="U72" s="96"/>
      <c r="V72" s="96"/>
      <c r="W72" s="96"/>
      <c r="X72" s="97"/>
      <c r="Y72" s="96"/>
      <c r="Z72" s="96"/>
      <c r="AA72" s="96"/>
      <c r="AB72" s="97"/>
      <c r="AC72" s="96"/>
      <c r="AD72" s="96"/>
      <c r="AE72" s="96"/>
      <c r="AF72" s="96"/>
      <c r="AG72" s="96"/>
      <c r="AH72" s="96"/>
      <c r="AI72" s="96"/>
      <c r="AJ72" s="96"/>
      <c r="AK72" s="96"/>
      <c r="AL72" s="93"/>
      <c r="AM72" s="93"/>
      <c r="AN72" s="93"/>
      <c r="AO72" s="93"/>
      <c r="AP72" s="93"/>
      <c r="AQ72" s="93"/>
    </row>
    <row r="73" spans="1:43" s="99" customFormat="1" hidden="1">
      <c r="A73" s="92"/>
      <c r="B73" s="93"/>
      <c r="C73" s="93"/>
      <c r="D73" s="93"/>
      <c r="E73" s="93"/>
      <c r="F73" s="93"/>
      <c r="G73" s="93"/>
      <c r="H73" s="93"/>
      <c r="I73" s="93"/>
      <c r="J73" s="93"/>
      <c r="K73" s="93"/>
      <c r="L73" s="92"/>
      <c r="M73" s="92"/>
      <c r="N73" s="94"/>
      <c r="O73" s="94"/>
      <c r="P73" s="94"/>
      <c r="Q73" s="95"/>
      <c r="R73" s="149" t="str">
        <f t="shared" si="218"/>
        <v/>
      </c>
      <c r="S73" s="96"/>
      <c r="T73" s="96"/>
      <c r="U73" s="96"/>
      <c r="V73" s="96"/>
      <c r="W73" s="96"/>
      <c r="X73" s="97"/>
      <c r="Y73" s="96"/>
      <c r="Z73" s="96"/>
      <c r="AA73" s="96"/>
      <c r="AB73" s="97"/>
      <c r="AC73" s="96"/>
      <c r="AD73" s="96"/>
      <c r="AE73" s="96"/>
      <c r="AF73" s="96"/>
      <c r="AG73" s="96"/>
      <c r="AH73" s="96"/>
      <c r="AI73" s="96"/>
      <c r="AJ73" s="96"/>
      <c r="AK73" s="96"/>
      <c r="AL73" s="93"/>
      <c r="AM73" s="93"/>
      <c r="AN73" s="93"/>
      <c r="AO73" s="93"/>
      <c r="AP73" s="93"/>
      <c r="AQ73" s="93"/>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93"/>
      <c r="AM74" s="93"/>
      <c r="AN74" s="93"/>
      <c r="AO74" s="93"/>
      <c r="AP74" s="93"/>
      <c r="AQ74" s="93"/>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93"/>
      <c r="AM75" s="93"/>
      <c r="AN75" s="93"/>
      <c r="AO75" s="93"/>
      <c r="AP75" s="93"/>
      <c r="AQ75" s="93"/>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12"/>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08"/>
      <c r="AP10" s="208"/>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08"/>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08"/>
      <c r="AP11" s="208"/>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08"/>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08"/>
      <c r="AP12" s="208"/>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08"/>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08"/>
      <c r="AP13" s="208"/>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12"/>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08"/>
      <c r="AP14" s="208"/>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08"/>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08"/>
      <c r="AP15" s="208"/>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08"/>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08"/>
      <c r="AP16" s="208"/>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08"/>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08"/>
      <c r="AP17" s="208"/>
      <c r="AQ17" s="96" t="str">
        <f>IF(OR($I17=1,AND($I17=0,$L17=1)),中間シート!AQ17,"")</f>
        <v/>
      </c>
      <c r="AR17" s="93"/>
      <c r="AS17" s="93"/>
      <c r="AT17" s="93"/>
      <c r="AU17" s="93">
        <f t="shared" si="1"/>
        <v>0</v>
      </c>
    </row>
    <row r="18" spans="1:47" s="125" customFormat="1">
      <c r="A18" s="119">
        <f>中間シート!A18</f>
        <v>13</v>
      </c>
      <c r="B18" s="120">
        <f>中間シート!B18</f>
        <v>4</v>
      </c>
      <c r="C18" s="120" t="str">
        <f>中間シート!C18</f>
        <v/>
      </c>
      <c r="D18" s="120">
        <f>中間シート!D18</f>
        <v>0</v>
      </c>
      <c r="E18" s="120">
        <f>中間シート!E18</f>
        <v>0</v>
      </c>
      <c r="F18" s="120">
        <f>中間シート!F18</f>
        <v>0</v>
      </c>
      <c r="G18" s="120">
        <f>中間シート!G18</f>
        <v>1</v>
      </c>
      <c r="H18" s="120">
        <f>中間シート!H18</f>
        <v>0</v>
      </c>
      <c r="I18" s="120">
        <f>中間シート!I18</f>
        <v>0</v>
      </c>
      <c r="J18" s="120">
        <f>中間シート!J18</f>
        <v>0</v>
      </c>
      <c r="K18" s="120">
        <f>中間シート!K18</f>
        <v>0</v>
      </c>
      <c r="L18" s="119">
        <f>中間シート!L18</f>
        <v>0</v>
      </c>
      <c r="M18" s="119">
        <f>中間シート!M18</f>
        <v>0</v>
      </c>
      <c r="N18" s="121" t="str">
        <f>""</f>
        <v/>
      </c>
      <c r="O18" s="121" t="str">
        <f>""</f>
        <v/>
      </c>
      <c r="P18" s="121" t="str">
        <f>""</f>
        <v/>
      </c>
      <c r="Q18" s="122"/>
      <c r="R18" s="121" t="str">
        <f>IF(OR($I18=1,AND($I18=0,$L18=1)),中間シート!R18,"")</f>
        <v/>
      </c>
      <c r="S18" s="123" t="str">
        <f>IF(K18=0,"",K18)</f>
        <v/>
      </c>
      <c r="T18" s="121" t="str">
        <f>IF(OR($I18=1,AND($I18=0,$L18=1)),中間シート!T18,"")</f>
        <v/>
      </c>
      <c r="U18" s="123" t="str">
        <f>IF(OR($I18=1,AND($I18=0,$L18=1)),中間シート!U18,"")</f>
        <v/>
      </c>
      <c r="V18" s="123" t="str">
        <f>IF(OR($I18=1,AND($I18=0,$L18=1)),中間シート!V18,"")</f>
        <v/>
      </c>
      <c r="W18" s="123" t="str">
        <f>IF(OR($I18=1,AND($I18=0,$L18=1)),中間シート!W18,"")</f>
        <v/>
      </c>
      <c r="X18" s="123" t="str">
        <f>IF(OR($I18=1,AND($I18=0,$L18=1)),中間シート!X18,"")</f>
        <v/>
      </c>
      <c r="Y18" s="123" t="str">
        <f>IF(OR($I18=1,AND($I18=0,$L18=1)),中間シート!Y18,"")</f>
        <v/>
      </c>
      <c r="Z18" s="123" t="str">
        <f>IF(OR($I18=1,AND($I18=0,$L18=1)),中間シート!Z18,"")</f>
        <v/>
      </c>
      <c r="AA18" s="123" t="str">
        <f>IF(OR($I18=1,AND($I18=0,$L18=1)),中間シート!AA18,"")</f>
        <v/>
      </c>
      <c r="AB18" s="123" t="str">
        <f>IF(OR($I18=1,AND($I18=0,$L18=1)),中間シート!AB18,"")</f>
        <v/>
      </c>
      <c r="AC18" s="123" t="str">
        <f>IF(OR($I18=1,AND($I18=0,$L18=1)),中間シート!AC18,"")</f>
        <v/>
      </c>
      <c r="AD18" s="123" t="str">
        <f>IF(OR($I18=1,AND($I18=0,$L18=1)),中間シート!AD18,"")</f>
        <v/>
      </c>
      <c r="AE18" s="123" t="str">
        <f>IF(OR($I18=1,AND($I18=0,$L18=1)),中間シート!AE18,"")</f>
        <v/>
      </c>
      <c r="AF18" s="208"/>
      <c r="AG18" s="123" t="str">
        <f>IF(OR($I18=1,AND($I18=0,$L18=1)),中間シート!AG18,"")</f>
        <v/>
      </c>
      <c r="AH18" s="123" t="str">
        <f>IF(OR($I18=1,AND($I18=0,$L18=1)),中間シート!AH18,"")</f>
        <v/>
      </c>
      <c r="AI18" s="123" t="str">
        <f>IF(OR($I18=1,AND($I18=0,$L18=1)),中間シート!AI18,"")</f>
        <v/>
      </c>
      <c r="AJ18" s="123" t="str">
        <f>IF(OR($I18=1,AND($I18=0,$L18=1)),中間シート!AJ18,"")</f>
        <v/>
      </c>
      <c r="AK18" s="123" t="str">
        <f>IF(OR($I18=1,AND($I18=0,$L18=1)),中間シート!AK18,"")</f>
        <v/>
      </c>
      <c r="AL18" s="123" t="str">
        <f>IF($H18=1,中間シート!AL18,"")</f>
        <v/>
      </c>
      <c r="AM18" s="123" t="str">
        <f>IF($H18=1,中間シート!AM18,"")</f>
        <v/>
      </c>
      <c r="AN18" s="123" t="str">
        <f>IF($H18=1,中間シート!AN18,"")</f>
        <v/>
      </c>
      <c r="AO18" s="208"/>
      <c r="AP18" s="208"/>
      <c r="AQ18" s="123" t="str">
        <f>IF(OR($I18=1,AND($I18=0,$L18=1)),中間シート!AQ18,"")</f>
        <v/>
      </c>
      <c r="AR18" s="120"/>
      <c r="AS18" s="120"/>
      <c r="AT18" s="120"/>
      <c r="AU18" s="120">
        <f t="shared" ref="AU18:AU21" si="2">L18</f>
        <v>0</v>
      </c>
    </row>
    <row r="19" spans="1:47" s="125" customFormat="1">
      <c r="A19" s="119">
        <f>中間シート!A19</f>
        <v>14</v>
      </c>
      <c r="B19" s="120">
        <f>中間シート!B19</f>
        <v>4</v>
      </c>
      <c r="C19" s="120" t="str">
        <f>中間シート!C19</f>
        <v/>
      </c>
      <c r="D19" s="120">
        <f>中間シート!D19</f>
        <v>0</v>
      </c>
      <c r="E19" s="120">
        <f>中間シート!E19</f>
        <v>0</v>
      </c>
      <c r="F19" s="120">
        <f>中間シート!F19</f>
        <v>0</v>
      </c>
      <c r="G19" s="120">
        <f>中間シート!G19</f>
        <v>2</v>
      </c>
      <c r="H19" s="120">
        <f>中間シート!H19</f>
        <v>0</v>
      </c>
      <c r="I19" s="120">
        <f>中間シート!I19</f>
        <v>0</v>
      </c>
      <c r="J19" s="120">
        <f>中間シート!J19</f>
        <v>0</v>
      </c>
      <c r="K19" s="120">
        <f>中間シート!K19</f>
        <v>0</v>
      </c>
      <c r="L19" s="119">
        <f>中間シート!L19</f>
        <v>0</v>
      </c>
      <c r="M19" s="119">
        <f>中間シート!M19</f>
        <v>0</v>
      </c>
      <c r="N19" s="121" t="str">
        <f>""</f>
        <v/>
      </c>
      <c r="O19" s="121" t="str">
        <f>""</f>
        <v/>
      </c>
      <c r="P19" s="121" t="str">
        <f>""</f>
        <v/>
      </c>
      <c r="Q19" s="122"/>
      <c r="R19" s="121" t="str">
        <f>IF(OR($I19=1,AND($I19=0,$L19=1)),中間シート!R19,"")</f>
        <v/>
      </c>
      <c r="S19" s="123" t="str">
        <f t="shared" ref="S19:S21" si="3">IF(K19=0,"",K19)</f>
        <v/>
      </c>
      <c r="T19" s="121" t="str">
        <f>IF(OR($I19=1,AND($I19=0,$L19=1)),中間シート!T19,"")</f>
        <v/>
      </c>
      <c r="U19" s="123" t="str">
        <f>IF(OR($I19=1,AND($I19=0,$L19=1)),中間シート!U19,"")</f>
        <v/>
      </c>
      <c r="V19" s="123" t="str">
        <f>IF(OR($I19=1,AND($I19=0,$L19=1)),中間シート!V19,"")</f>
        <v/>
      </c>
      <c r="W19" s="123" t="str">
        <f>IF(OR($I19=1,AND($I19=0,$L19=1)),中間シート!W19,"")</f>
        <v/>
      </c>
      <c r="X19" s="123" t="str">
        <f>IF(OR($I19=1,AND($I19=0,$L19=1)),中間シート!X19,"")</f>
        <v/>
      </c>
      <c r="Y19" s="123" t="str">
        <f>IF(OR($I19=1,AND($I19=0,$L19=1)),中間シート!Y19,"")</f>
        <v/>
      </c>
      <c r="Z19" s="123" t="str">
        <f>IF(OR($I19=1,AND($I19=0,$L19=1)),中間シート!Z19,"")</f>
        <v/>
      </c>
      <c r="AA19" s="123" t="str">
        <f>IF(OR($I19=1,AND($I19=0,$L19=1)),中間シート!AA19,"")</f>
        <v/>
      </c>
      <c r="AB19" s="123" t="str">
        <f>IF(OR($I19=1,AND($I19=0,$L19=1)),中間シート!AB19,"")</f>
        <v/>
      </c>
      <c r="AC19" s="123" t="str">
        <f>IF(OR($I19=1,AND($I19=0,$L19=1)),中間シート!AC19,"")</f>
        <v/>
      </c>
      <c r="AD19" s="123" t="str">
        <f>IF(OR($I19=1,AND($I19=0,$L19=1)),中間シート!AD19,"")</f>
        <v/>
      </c>
      <c r="AE19" s="123" t="str">
        <f>IF(OR($I19=1,AND($I19=0,$L19=1)),中間シート!AE19,"")</f>
        <v/>
      </c>
      <c r="AF19" s="208"/>
      <c r="AG19" s="123" t="str">
        <f>IF(OR($I19=1,AND($I19=0,$L19=1)),中間シート!AG19,"")</f>
        <v/>
      </c>
      <c r="AH19" s="123" t="str">
        <f>IF(OR($I19=1,AND($I19=0,$L19=1)),中間シート!AH19,"")</f>
        <v/>
      </c>
      <c r="AI19" s="123" t="str">
        <f>IF(OR($I19=1,AND($I19=0,$L19=1)),中間シート!AI19,"")</f>
        <v/>
      </c>
      <c r="AJ19" s="123" t="str">
        <f>IF(OR($I19=1,AND($I19=0,$L19=1)),中間シート!AJ19,"")</f>
        <v/>
      </c>
      <c r="AK19" s="123" t="str">
        <f>IF(OR($I19=1,AND($I19=0,$L19=1)),中間シート!AK19,"")</f>
        <v/>
      </c>
      <c r="AL19" s="123" t="str">
        <f>IF($H19=1,中間シート!AL19,"")</f>
        <v/>
      </c>
      <c r="AM19" s="123" t="str">
        <f>IF($H19=1,中間シート!AM19,"")</f>
        <v/>
      </c>
      <c r="AN19" s="123" t="str">
        <f>IF($H19=1,中間シート!AN19,"")</f>
        <v/>
      </c>
      <c r="AO19" s="208"/>
      <c r="AP19" s="208"/>
      <c r="AQ19" s="123" t="str">
        <f>IF(OR($I19=1,AND($I19=0,$L19=1)),中間シート!AQ19,"")</f>
        <v/>
      </c>
      <c r="AR19" s="120"/>
      <c r="AS19" s="120"/>
      <c r="AT19" s="120"/>
      <c r="AU19" s="120">
        <f t="shared" si="2"/>
        <v>0</v>
      </c>
    </row>
    <row r="20" spans="1:47" s="125" customFormat="1">
      <c r="A20" s="119">
        <f>中間シート!A20</f>
        <v>15</v>
      </c>
      <c r="B20" s="120">
        <f>中間シート!B20</f>
        <v>4</v>
      </c>
      <c r="C20" s="120" t="str">
        <f>中間シート!C20</f>
        <v/>
      </c>
      <c r="D20" s="120">
        <f>中間シート!D20</f>
        <v>0</v>
      </c>
      <c r="E20" s="120">
        <f>中間シート!E20</f>
        <v>0</v>
      </c>
      <c r="F20" s="120">
        <f>中間シート!F20</f>
        <v>0</v>
      </c>
      <c r="G20" s="120">
        <f>中間シート!G20</f>
        <v>3</v>
      </c>
      <c r="H20" s="120">
        <f>中間シート!H20</f>
        <v>0</v>
      </c>
      <c r="I20" s="120">
        <f>中間シート!I20</f>
        <v>0</v>
      </c>
      <c r="J20" s="120">
        <f>中間シート!J20</f>
        <v>0</v>
      </c>
      <c r="K20" s="120">
        <f>中間シート!K20</f>
        <v>0</v>
      </c>
      <c r="L20" s="119">
        <f>中間シート!L20</f>
        <v>0</v>
      </c>
      <c r="M20" s="119">
        <f>中間シート!M20</f>
        <v>0</v>
      </c>
      <c r="N20" s="121" t="str">
        <f>""</f>
        <v/>
      </c>
      <c r="O20" s="121" t="str">
        <f>""</f>
        <v/>
      </c>
      <c r="P20" s="121" t="str">
        <f>""</f>
        <v/>
      </c>
      <c r="Q20" s="122"/>
      <c r="R20" s="121" t="str">
        <f>IF(OR($I20=1,AND($I20=0,$L20=1)),中間シート!R20,"")</f>
        <v/>
      </c>
      <c r="S20" s="123" t="str">
        <f t="shared" si="3"/>
        <v/>
      </c>
      <c r="T20" s="121" t="str">
        <f>IF(OR($I20=1,AND($I20=0,$L20=1)),中間シート!T20,"")</f>
        <v/>
      </c>
      <c r="U20" s="123" t="str">
        <f>IF(OR($I20=1,AND($I20=0,$L20=1)),中間シート!U20,"")</f>
        <v/>
      </c>
      <c r="V20" s="123" t="str">
        <f>IF(OR($I20=1,AND($I20=0,$L20=1)),中間シート!V20,"")</f>
        <v/>
      </c>
      <c r="W20" s="123" t="str">
        <f>IF(OR($I20=1,AND($I20=0,$L20=1)),中間シート!W20,"")</f>
        <v/>
      </c>
      <c r="X20" s="123" t="str">
        <f>IF(OR($I20=1,AND($I20=0,$L20=1)),中間シート!X20,"")</f>
        <v/>
      </c>
      <c r="Y20" s="123" t="str">
        <f>IF(OR($I20=1,AND($I20=0,$L20=1)),中間シート!Y20,"")</f>
        <v/>
      </c>
      <c r="Z20" s="123" t="str">
        <f>IF(OR($I20=1,AND($I20=0,$L20=1)),中間シート!Z20,"")</f>
        <v/>
      </c>
      <c r="AA20" s="123" t="str">
        <f>IF(OR($I20=1,AND($I20=0,$L20=1)),中間シート!AA20,"")</f>
        <v/>
      </c>
      <c r="AB20" s="123" t="str">
        <f>IF(OR($I20=1,AND($I20=0,$L20=1)),中間シート!AB20,"")</f>
        <v/>
      </c>
      <c r="AC20" s="123" t="str">
        <f>IF(OR($I20=1,AND($I20=0,$L20=1)),中間シート!AC20,"")</f>
        <v/>
      </c>
      <c r="AD20" s="123" t="str">
        <f>IF(OR($I20=1,AND($I20=0,$L20=1)),中間シート!AD20,"")</f>
        <v/>
      </c>
      <c r="AE20" s="123" t="str">
        <f>IF(OR($I20=1,AND($I20=0,$L20=1)),中間シート!AE20,"")</f>
        <v/>
      </c>
      <c r="AF20" s="208"/>
      <c r="AG20" s="123" t="str">
        <f>IF(OR($I20=1,AND($I20=0,$L20=1)),中間シート!AG20,"")</f>
        <v/>
      </c>
      <c r="AH20" s="123" t="str">
        <f>IF(OR($I20=1,AND($I20=0,$L20=1)),中間シート!AH20,"")</f>
        <v/>
      </c>
      <c r="AI20" s="123" t="str">
        <f>IF(OR($I20=1,AND($I20=0,$L20=1)),中間シート!AI20,"")</f>
        <v/>
      </c>
      <c r="AJ20" s="123" t="str">
        <f>IF(OR($I20=1,AND($I20=0,$L20=1)),中間シート!AJ20,"")</f>
        <v/>
      </c>
      <c r="AK20" s="123" t="str">
        <f>IF(OR($I20=1,AND($I20=0,$L20=1)),中間シート!AK20,"")</f>
        <v/>
      </c>
      <c r="AL20" s="123" t="str">
        <f>IF($H20=1,中間シート!AL20,"")</f>
        <v/>
      </c>
      <c r="AM20" s="123" t="str">
        <f>IF($H20=1,中間シート!AM20,"")</f>
        <v/>
      </c>
      <c r="AN20" s="123" t="str">
        <f>IF($H20=1,中間シート!AN20,"")</f>
        <v/>
      </c>
      <c r="AO20" s="208"/>
      <c r="AP20" s="208"/>
      <c r="AQ20" s="123" t="str">
        <f>IF(OR($I20=1,AND($I20=0,$L20=1)),中間シート!AQ20,"")</f>
        <v/>
      </c>
      <c r="AR20" s="120"/>
      <c r="AS20" s="120"/>
      <c r="AT20" s="120"/>
      <c r="AU20" s="120">
        <f t="shared" si="2"/>
        <v>0</v>
      </c>
    </row>
    <row r="21" spans="1:47" s="125" customFormat="1">
      <c r="A21" s="119">
        <f>中間シート!A21</f>
        <v>16</v>
      </c>
      <c r="B21" s="120">
        <f>中間シート!B21</f>
        <v>4</v>
      </c>
      <c r="C21" s="120" t="str">
        <f>中間シート!C21</f>
        <v/>
      </c>
      <c r="D21" s="120">
        <f>中間シート!D21</f>
        <v>0</v>
      </c>
      <c r="E21" s="120">
        <f>中間シート!E21</f>
        <v>0</v>
      </c>
      <c r="F21" s="120">
        <f>中間シート!F21</f>
        <v>0</v>
      </c>
      <c r="G21" s="120">
        <f>中間シート!G21</f>
        <v>4</v>
      </c>
      <c r="H21" s="120">
        <f>中間シート!H21</f>
        <v>0</v>
      </c>
      <c r="I21" s="120">
        <f>中間シート!I21</f>
        <v>0</v>
      </c>
      <c r="J21" s="120">
        <f>中間シート!J21</f>
        <v>0</v>
      </c>
      <c r="K21" s="120">
        <f>中間シート!K21</f>
        <v>0</v>
      </c>
      <c r="L21" s="119">
        <f>中間シート!L21</f>
        <v>0</v>
      </c>
      <c r="M21" s="119">
        <f>中間シート!M21</f>
        <v>0</v>
      </c>
      <c r="N21" s="121" t="str">
        <f>""</f>
        <v/>
      </c>
      <c r="O21" s="121" t="str">
        <f>""</f>
        <v/>
      </c>
      <c r="P21" s="121" t="str">
        <f>""</f>
        <v/>
      </c>
      <c r="Q21" s="122"/>
      <c r="R21" s="121" t="str">
        <f>IF(OR($I21=1,AND($I21=0,$L21=1)),中間シート!R21,"")</f>
        <v/>
      </c>
      <c r="S21" s="123" t="str">
        <f t="shared" si="3"/>
        <v/>
      </c>
      <c r="T21" s="121" t="str">
        <f>IF(OR($I21=1,AND($I21=0,$L21=1)),中間シート!T21,"")</f>
        <v/>
      </c>
      <c r="U21" s="123" t="str">
        <f>IF(OR($I21=1,AND($I21=0,$L21=1)),中間シート!U21,"")</f>
        <v/>
      </c>
      <c r="V21" s="123" t="str">
        <f>IF(OR($I21=1,AND($I21=0,$L21=1)),中間シート!V21,"")</f>
        <v/>
      </c>
      <c r="W21" s="123" t="str">
        <f>IF(OR($I21=1,AND($I21=0,$L21=1)),中間シート!W21,"")</f>
        <v/>
      </c>
      <c r="X21" s="123" t="str">
        <f>IF(OR($I21=1,AND($I21=0,$L21=1)),中間シート!X21,"")</f>
        <v/>
      </c>
      <c r="Y21" s="123" t="str">
        <f>IF(OR($I21=1,AND($I21=0,$L21=1)),中間シート!Y21,"")</f>
        <v/>
      </c>
      <c r="Z21" s="123" t="str">
        <f>IF(OR($I21=1,AND($I21=0,$L21=1)),中間シート!Z21,"")</f>
        <v/>
      </c>
      <c r="AA21" s="123" t="str">
        <f>IF(OR($I21=1,AND($I21=0,$L21=1)),中間シート!AA21,"")</f>
        <v/>
      </c>
      <c r="AB21" s="123" t="str">
        <f>IF(OR($I21=1,AND($I21=0,$L21=1)),中間シート!AB21,"")</f>
        <v/>
      </c>
      <c r="AC21" s="123" t="str">
        <f>IF(OR($I21=1,AND($I21=0,$L21=1)),中間シート!AC21,"")</f>
        <v/>
      </c>
      <c r="AD21" s="123" t="str">
        <f>IF(OR($I21=1,AND($I21=0,$L21=1)),中間シート!AD21,"")</f>
        <v/>
      </c>
      <c r="AE21" s="123" t="str">
        <f>IF(OR($I21=1,AND($I21=0,$L21=1)),中間シート!AE21,"")</f>
        <v/>
      </c>
      <c r="AF21" s="208"/>
      <c r="AG21" s="123" t="str">
        <f>IF(OR($I21=1,AND($I21=0,$L21=1)),中間シート!AG21,"")</f>
        <v/>
      </c>
      <c r="AH21" s="123" t="str">
        <f>IF(OR($I21=1,AND($I21=0,$L21=1)),中間シート!AH21,"")</f>
        <v/>
      </c>
      <c r="AI21" s="123" t="str">
        <f>IF(OR($I21=1,AND($I21=0,$L21=1)),中間シート!AI21,"")</f>
        <v/>
      </c>
      <c r="AJ21" s="123" t="str">
        <f>IF(OR($I21=1,AND($I21=0,$L21=1)),中間シート!AJ21,"")</f>
        <v/>
      </c>
      <c r="AK21" s="123" t="str">
        <f>IF(OR($I21=1,AND($I21=0,$L21=1)),中間シート!AK21,"")</f>
        <v/>
      </c>
      <c r="AL21" s="123" t="str">
        <f>IF($H21=1,中間シート!AL21,"")</f>
        <v/>
      </c>
      <c r="AM21" s="123" t="str">
        <f>IF($H21=1,中間シート!AM21,"")</f>
        <v/>
      </c>
      <c r="AN21" s="123" t="str">
        <f>IF($H21=1,中間シート!AN21,"")</f>
        <v/>
      </c>
      <c r="AO21" s="208"/>
      <c r="AP21" s="208"/>
      <c r="AQ21" s="123" t="str">
        <f>IF(OR($I21=1,AND($I21=0,$L21=1)),中間シート!AQ21,"")</f>
        <v/>
      </c>
      <c r="AR21" s="120"/>
      <c r="AS21" s="120"/>
      <c r="AT21" s="120"/>
      <c r="AU21" s="120">
        <f t="shared" si="2"/>
        <v>0</v>
      </c>
    </row>
    <row r="22" spans="1:47" s="139" customFormat="1">
      <c r="A22" s="133">
        <f>中間シート!A22</f>
        <v>17</v>
      </c>
      <c r="B22" s="134">
        <f>中間シート!B22</f>
        <v>5</v>
      </c>
      <c r="C22" s="134" t="str">
        <f>中間シート!C22</f>
        <v/>
      </c>
      <c r="D22" s="134">
        <f>中間シート!D22</f>
        <v>0</v>
      </c>
      <c r="E22" s="134">
        <f>中間シート!E22</f>
        <v>0</v>
      </c>
      <c r="F22" s="134">
        <f>中間シート!F22</f>
        <v>0</v>
      </c>
      <c r="G22" s="134">
        <f>中間シート!G22</f>
        <v>1</v>
      </c>
      <c r="H22" s="134">
        <f>中間シート!H22</f>
        <v>0</v>
      </c>
      <c r="I22" s="134">
        <f>中間シート!I22</f>
        <v>0</v>
      </c>
      <c r="J22" s="134">
        <f>中間シート!J22</f>
        <v>0</v>
      </c>
      <c r="K22" s="134">
        <f>中間シート!K22</f>
        <v>0</v>
      </c>
      <c r="L22" s="133">
        <f>中間シート!L22</f>
        <v>0</v>
      </c>
      <c r="M22" s="133">
        <f>中間シート!M22</f>
        <v>0</v>
      </c>
      <c r="N22" s="135" t="str">
        <f>""</f>
        <v/>
      </c>
      <c r="O22" s="135" t="str">
        <f>""</f>
        <v/>
      </c>
      <c r="P22" s="135" t="str">
        <f>""</f>
        <v/>
      </c>
      <c r="Q22" s="136"/>
      <c r="R22" s="135" t="str">
        <f>IF(OR($I22=1,AND($I22=0,$L22=1)),中間シート!R22,"")</f>
        <v/>
      </c>
      <c r="S22" s="137" t="str">
        <f>IF(K22=0,"",K22)</f>
        <v/>
      </c>
      <c r="T22" s="135" t="str">
        <f>IF(OR($I22=1,AND($I22=0,$L22=1)),中間シート!T22,"")</f>
        <v/>
      </c>
      <c r="U22" s="137" t="str">
        <f>IF(OR($I22=1,AND($I22=0,$L22=1)),中間シート!U22,"")</f>
        <v/>
      </c>
      <c r="V22" s="137" t="str">
        <f>IF(OR($I22=1,AND($I22=0,$L22=1)),中間シート!V22,"")</f>
        <v/>
      </c>
      <c r="W22" s="137" t="str">
        <f>IF(OR($I22=1,AND($I22=0,$L22=1)),中間シート!W22,"")</f>
        <v/>
      </c>
      <c r="X22" s="137" t="str">
        <f>IF(OR($I22=1,AND($I22=0,$L22=1)),中間シート!X22,"")</f>
        <v/>
      </c>
      <c r="Y22" s="137" t="str">
        <f>IF(OR($I22=1,AND($I22=0,$L22=1)),中間シート!Y22,"")</f>
        <v/>
      </c>
      <c r="Z22" s="137" t="str">
        <f>IF(OR($I22=1,AND($I22=0,$L22=1)),中間シート!Z22,"")</f>
        <v/>
      </c>
      <c r="AA22" s="137" t="str">
        <f>IF(OR($I22=1,AND($I22=0,$L22=1)),中間シート!AA22,"")</f>
        <v/>
      </c>
      <c r="AB22" s="137" t="str">
        <f>IF(OR($I22=1,AND($I22=0,$L22=1)),中間シート!AB22,"")</f>
        <v/>
      </c>
      <c r="AC22" s="137" t="str">
        <f>IF(OR($I22=1,AND($I22=0,$L22=1)),中間シート!AC22,"")</f>
        <v/>
      </c>
      <c r="AD22" s="137" t="str">
        <f>IF(OR($I22=1,AND($I22=0,$L22=1)),中間シート!AD22,"")</f>
        <v/>
      </c>
      <c r="AE22" s="137" t="str">
        <f>IF(OR($I22=1,AND($I22=0,$L22=1)),中間シート!AE22,"")</f>
        <v/>
      </c>
      <c r="AF22" s="208"/>
      <c r="AG22" s="137" t="str">
        <f>IF(OR($I22=1,AND($I22=0,$L22=1)),中間シート!AG22,"")</f>
        <v/>
      </c>
      <c r="AH22" s="137" t="str">
        <f>IF(OR($I22=1,AND($I22=0,$L22=1)),中間シート!AH22,"")</f>
        <v/>
      </c>
      <c r="AI22" s="137" t="str">
        <f>IF(OR($I22=1,AND($I22=0,$L22=1)),中間シート!AI22,"")</f>
        <v/>
      </c>
      <c r="AJ22" s="137" t="str">
        <f>IF(OR($I22=1,AND($I22=0,$L22=1)),中間シート!AJ22,"")</f>
        <v/>
      </c>
      <c r="AK22" s="137" t="str">
        <f>IF(OR($I22=1,AND($I22=0,$L22=1)),中間シート!AK22,"")</f>
        <v/>
      </c>
      <c r="AL22" s="137" t="str">
        <f>IF($H22=1,中間シート!AL22,"")</f>
        <v/>
      </c>
      <c r="AM22" s="137" t="str">
        <f>IF($H22=1,中間シート!AM22,"")</f>
        <v/>
      </c>
      <c r="AN22" s="137" t="str">
        <f>IF($H22=1,中間シート!AN22,"")</f>
        <v/>
      </c>
      <c r="AO22" s="208"/>
      <c r="AP22" s="208"/>
      <c r="AQ22" s="137" t="str">
        <f>IF(OR($I22=1,AND($I22=0,$L22=1)),中間シート!AQ22,"")</f>
        <v/>
      </c>
      <c r="AR22" s="134"/>
      <c r="AS22" s="134"/>
      <c r="AT22" s="134"/>
      <c r="AU22" s="134">
        <f t="shared" ref="AU22:AU26" si="4">L22</f>
        <v>0</v>
      </c>
    </row>
    <row r="23" spans="1:47" s="139" customFormat="1">
      <c r="A23" s="133">
        <f>中間シート!A23</f>
        <v>18</v>
      </c>
      <c r="B23" s="134">
        <f>中間シート!B23</f>
        <v>5</v>
      </c>
      <c r="C23" s="134" t="str">
        <f>中間シート!C23</f>
        <v/>
      </c>
      <c r="D23" s="134">
        <f>中間シート!D23</f>
        <v>0</v>
      </c>
      <c r="E23" s="134">
        <f>中間シート!E23</f>
        <v>0</v>
      </c>
      <c r="F23" s="134">
        <f>中間シート!F23</f>
        <v>0</v>
      </c>
      <c r="G23" s="134">
        <f>中間シート!G23</f>
        <v>2</v>
      </c>
      <c r="H23" s="134">
        <f>中間シート!H23</f>
        <v>0</v>
      </c>
      <c r="I23" s="134">
        <f>中間シート!I23</f>
        <v>0</v>
      </c>
      <c r="J23" s="134">
        <f>中間シート!J23</f>
        <v>0</v>
      </c>
      <c r="K23" s="134">
        <f>中間シート!K23</f>
        <v>0</v>
      </c>
      <c r="L23" s="133">
        <f>中間シート!L23</f>
        <v>0</v>
      </c>
      <c r="M23" s="133">
        <f>中間シート!M23</f>
        <v>0</v>
      </c>
      <c r="N23" s="135" t="str">
        <f>""</f>
        <v/>
      </c>
      <c r="O23" s="135" t="str">
        <f>""</f>
        <v/>
      </c>
      <c r="P23" s="135" t="str">
        <f>""</f>
        <v/>
      </c>
      <c r="Q23" s="136"/>
      <c r="R23" s="135" t="str">
        <f>IF(OR($I23=1,AND($I23=0,$L23=1)),中間シート!R23,"")</f>
        <v/>
      </c>
      <c r="S23" s="137" t="str">
        <f t="shared" ref="S23:S25" si="5">IF(K23=0,"",K23)</f>
        <v/>
      </c>
      <c r="T23" s="135" t="str">
        <f>IF(OR($I23=1,AND($I23=0,$L23=1)),中間シート!T23,"")</f>
        <v/>
      </c>
      <c r="U23" s="137" t="str">
        <f>IF(OR($I23=1,AND($I23=0,$L23=1)),中間シート!U23,"")</f>
        <v/>
      </c>
      <c r="V23" s="137" t="str">
        <f>IF(OR($I23=1,AND($I23=0,$L23=1)),中間シート!V23,"")</f>
        <v/>
      </c>
      <c r="W23" s="137" t="str">
        <f>IF(OR($I23=1,AND($I23=0,$L23=1)),中間シート!W23,"")</f>
        <v/>
      </c>
      <c r="X23" s="137" t="str">
        <f>IF(OR($I23=1,AND($I23=0,$L23=1)),中間シート!X23,"")</f>
        <v/>
      </c>
      <c r="Y23" s="137" t="str">
        <f>IF(OR($I23=1,AND($I23=0,$L23=1)),中間シート!Y23,"")</f>
        <v/>
      </c>
      <c r="Z23" s="137" t="str">
        <f>IF(OR($I23=1,AND($I23=0,$L23=1)),中間シート!Z23,"")</f>
        <v/>
      </c>
      <c r="AA23" s="137" t="str">
        <f>IF(OR($I23=1,AND($I23=0,$L23=1)),中間シート!AA23,"")</f>
        <v/>
      </c>
      <c r="AB23" s="137" t="str">
        <f>IF(OR($I23=1,AND($I23=0,$L23=1)),中間シート!AB23,"")</f>
        <v/>
      </c>
      <c r="AC23" s="137" t="str">
        <f>IF(OR($I23=1,AND($I23=0,$L23=1)),中間シート!AC23,"")</f>
        <v/>
      </c>
      <c r="AD23" s="137" t="str">
        <f>IF(OR($I23=1,AND($I23=0,$L23=1)),中間シート!AD23,"")</f>
        <v/>
      </c>
      <c r="AE23" s="137" t="str">
        <f>IF(OR($I23=1,AND($I23=0,$L23=1)),中間シート!AE23,"")</f>
        <v/>
      </c>
      <c r="AF23" s="208"/>
      <c r="AG23" s="137" t="str">
        <f>IF(OR($I23=1,AND($I23=0,$L23=1)),中間シート!AG23,"")</f>
        <v/>
      </c>
      <c r="AH23" s="137" t="str">
        <f>IF(OR($I23=1,AND($I23=0,$L23=1)),中間シート!AH23,"")</f>
        <v/>
      </c>
      <c r="AI23" s="137" t="str">
        <f>IF(OR($I23=1,AND($I23=0,$L23=1)),中間シート!AI23,"")</f>
        <v/>
      </c>
      <c r="AJ23" s="137" t="str">
        <f>IF(OR($I23=1,AND($I23=0,$L23=1)),中間シート!AJ23,"")</f>
        <v/>
      </c>
      <c r="AK23" s="137" t="str">
        <f>IF(OR($I23=1,AND($I23=0,$L23=1)),中間シート!AK23,"")</f>
        <v/>
      </c>
      <c r="AL23" s="137" t="str">
        <f>IF($H23=1,中間シート!AL23,"")</f>
        <v/>
      </c>
      <c r="AM23" s="137" t="str">
        <f>IF($H23=1,中間シート!AM23,"")</f>
        <v/>
      </c>
      <c r="AN23" s="137" t="str">
        <f>IF($H23=1,中間シート!AN23,"")</f>
        <v/>
      </c>
      <c r="AO23" s="208"/>
      <c r="AP23" s="208"/>
      <c r="AQ23" s="137" t="str">
        <f>IF(OR($I23=1,AND($I23=0,$L23=1)),中間シート!AQ23,"")</f>
        <v/>
      </c>
      <c r="AR23" s="134"/>
      <c r="AS23" s="134"/>
      <c r="AT23" s="134"/>
      <c r="AU23" s="134">
        <f t="shared" si="4"/>
        <v>0</v>
      </c>
    </row>
    <row r="24" spans="1:47" s="139" customFormat="1">
      <c r="A24" s="133">
        <f>中間シート!A24</f>
        <v>19</v>
      </c>
      <c r="B24" s="134">
        <f>中間シート!B24</f>
        <v>5</v>
      </c>
      <c r="C24" s="134" t="str">
        <f>中間シート!C24</f>
        <v/>
      </c>
      <c r="D24" s="134">
        <f>中間シート!D24</f>
        <v>0</v>
      </c>
      <c r="E24" s="134">
        <f>中間シート!E24</f>
        <v>0</v>
      </c>
      <c r="F24" s="134">
        <f>中間シート!F24</f>
        <v>0</v>
      </c>
      <c r="G24" s="134">
        <f>中間シート!G24</f>
        <v>3</v>
      </c>
      <c r="H24" s="134">
        <f>中間シート!H24</f>
        <v>0</v>
      </c>
      <c r="I24" s="134">
        <f>中間シート!I24</f>
        <v>0</v>
      </c>
      <c r="J24" s="134">
        <f>中間シート!J24</f>
        <v>0</v>
      </c>
      <c r="K24" s="134">
        <f>中間シート!K24</f>
        <v>0</v>
      </c>
      <c r="L24" s="133">
        <f>中間シート!L24</f>
        <v>0</v>
      </c>
      <c r="M24" s="133">
        <f>中間シート!M24</f>
        <v>0</v>
      </c>
      <c r="N24" s="135" t="str">
        <f>""</f>
        <v/>
      </c>
      <c r="O24" s="135" t="str">
        <f>""</f>
        <v/>
      </c>
      <c r="P24" s="135" t="str">
        <f>""</f>
        <v/>
      </c>
      <c r="Q24" s="136"/>
      <c r="R24" s="135" t="str">
        <f>IF(OR($I24=1,AND($I24=0,$L24=1)),中間シート!R24,"")</f>
        <v/>
      </c>
      <c r="S24" s="137" t="str">
        <f t="shared" si="5"/>
        <v/>
      </c>
      <c r="T24" s="135" t="str">
        <f>IF(OR($I24=1,AND($I24=0,$L24=1)),中間シート!T24,"")</f>
        <v/>
      </c>
      <c r="U24" s="137" t="str">
        <f>IF(OR($I24=1,AND($I24=0,$L24=1)),中間シート!U24,"")</f>
        <v/>
      </c>
      <c r="V24" s="137" t="str">
        <f>IF(OR($I24=1,AND($I24=0,$L24=1)),中間シート!V24,"")</f>
        <v/>
      </c>
      <c r="W24" s="137" t="str">
        <f>IF(OR($I24=1,AND($I24=0,$L24=1)),中間シート!W24,"")</f>
        <v/>
      </c>
      <c r="X24" s="137" t="str">
        <f>IF(OR($I24=1,AND($I24=0,$L24=1)),中間シート!X24,"")</f>
        <v/>
      </c>
      <c r="Y24" s="137" t="str">
        <f>IF(OR($I24=1,AND($I24=0,$L24=1)),中間シート!Y24,"")</f>
        <v/>
      </c>
      <c r="Z24" s="137" t="str">
        <f>IF(OR($I24=1,AND($I24=0,$L24=1)),中間シート!Z24,"")</f>
        <v/>
      </c>
      <c r="AA24" s="137" t="str">
        <f>IF(OR($I24=1,AND($I24=0,$L24=1)),中間シート!AA24,"")</f>
        <v/>
      </c>
      <c r="AB24" s="137" t="str">
        <f>IF(OR($I24=1,AND($I24=0,$L24=1)),中間シート!AB24,"")</f>
        <v/>
      </c>
      <c r="AC24" s="137" t="str">
        <f>IF(OR($I24=1,AND($I24=0,$L24=1)),中間シート!AC24,"")</f>
        <v/>
      </c>
      <c r="AD24" s="137" t="str">
        <f>IF(OR($I24=1,AND($I24=0,$L24=1)),中間シート!AD24,"")</f>
        <v/>
      </c>
      <c r="AE24" s="137" t="str">
        <f>IF(OR($I24=1,AND($I24=0,$L24=1)),中間シート!AE24,"")</f>
        <v/>
      </c>
      <c r="AF24" s="208"/>
      <c r="AG24" s="137" t="str">
        <f>IF(OR($I24=1,AND($I24=0,$L24=1)),中間シート!AG24,"")</f>
        <v/>
      </c>
      <c r="AH24" s="137" t="str">
        <f>IF(OR($I24=1,AND($I24=0,$L24=1)),中間シート!AH24,"")</f>
        <v/>
      </c>
      <c r="AI24" s="137" t="str">
        <f>IF(OR($I24=1,AND($I24=0,$L24=1)),中間シート!AI24,"")</f>
        <v/>
      </c>
      <c r="AJ24" s="137" t="str">
        <f>IF(OR($I24=1,AND($I24=0,$L24=1)),中間シート!AJ24,"")</f>
        <v/>
      </c>
      <c r="AK24" s="137" t="str">
        <f>IF(OR($I24=1,AND($I24=0,$L24=1)),中間シート!AK24,"")</f>
        <v/>
      </c>
      <c r="AL24" s="137" t="str">
        <f>IF($H24=1,中間シート!AL24,"")</f>
        <v/>
      </c>
      <c r="AM24" s="137" t="str">
        <f>IF($H24=1,中間シート!AM24,"")</f>
        <v/>
      </c>
      <c r="AN24" s="137" t="str">
        <f>IF($H24=1,中間シート!AN24,"")</f>
        <v/>
      </c>
      <c r="AO24" s="208"/>
      <c r="AP24" s="208"/>
      <c r="AQ24" s="137" t="str">
        <f>IF(OR($I24=1,AND($I24=0,$L24=1)),中間シート!AQ24,"")</f>
        <v/>
      </c>
      <c r="AR24" s="134"/>
      <c r="AS24" s="134"/>
      <c r="AT24" s="134"/>
      <c r="AU24" s="134">
        <f t="shared" si="4"/>
        <v>0</v>
      </c>
    </row>
    <row r="25" spans="1:47" s="139" customFormat="1">
      <c r="A25" s="133">
        <f>中間シート!A25</f>
        <v>20</v>
      </c>
      <c r="B25" s="134">
        <f>中間シート!B25</f>
        <v>5</v>
      </c>
      <c r="C25" s="134" t="str">
        <f>中間シート!C25</f>
        <v/>
      </c>
      <c r="D25" s="134">
        <f>中間シート!D25</f>
        <v>0</v>
      </c>
      <c r="E25" s="134">
        <f>中間シート!E25</f>
        <v>0</v>
      </c>
      <c r="F25" s="134">
        <f>中間シート!F25</f>
        <v>0</v>
      </c>
      <c r="G25" s="134">
        <f>中間シート!G25</f>
        <v>4</v>
      </c>
      <c r="H25" s="134">
        <f>中間シート!H25</f>
        <v>0</v>
      </c>
      <c r="I25" s="134">
        <f>中間シート!I25</f>
        <v>0</v>
      </c>
      <c r="J25" s="134">
        <f>中間シート!J25</f>
        <v>0</v>
      </c>
      <c r="K25" s="134">
        <f>中間シート!K25</f>
        <v>0</v>
      </c>
      <c r="L25" s="133">
        <f>中間シート!L25</f>
        <v>0</v>
      </c>
      <c r="M25" s="133">
        <f>中間シート!M25</f>
        <v>0</v>
      </c>
      <c r="N25" s="135" t="str">
        <f>""</f>
        <v/>
      </c>
      <c r="O25" s="135" t="str">
        <f>""</f>
        <v/>
      </c>
      <c r="P25" s="135" t="str">
        <f>""</f>
        <v/>
      </c>
      <c r="Q25" s="136"/>
      <c r="R25" s="135" t="str">
        <f>IF(OR($I25=1,AND($I25=0,$L25=1)),中間シート!R25,"")</f>
        <v/>
      </c>
      <c r="S25" s="137" t="str">
        <f t="shared" si="5"/>
        <v/>
      </c>
      <c r="T25" s="135" t="str">
        <f>IF(OR($I25=1,AND($I25=0,$L25=1)),中間シート!T25,"")</f>
        <v/>
      </c>
      <c r="U25" s="137" t="str">
        <f>IF(OR($I25=1,AND($I25=0,$L25=1)),中間シート!U25,"")</f>
        <v/>
      </c>
      <c r="V25" s="137" t="str">
        <f>IF(OR($I25=1,AND($I25=0,$L25=1)),中間シート!V25,"")</f>
        <v/>
      </c>
      <c r="W25" s="137" t="str">
        <f>IF(OR($I25=1,AND($I25=0,$L25=1)),中間シート!W25,"")</f>
        <v/>
      </c>
      <c r="X25" s="137" t="str">
        <f>IF(OR($I25=1,AND($I25=0,$L25=1)),中間シート!X25,"")</f>
        <v/>
      </c>
      <c r="Y25" s="137" t="str">
        <f>IF(OR($I25=1,AND($I25=0,$L25=1)),中間シート!Y25,"")</f>
        <v/>
      </c>
      <c r="Z25" s="137" t="str">
        <f>IF(OR($I25=1,AND($I25=0,$L25=1)),中間シート!Z25,"")</f>
        <v/>
      </c>
      <c r="AA25" s="137" t="str">
        <f>IF(OR($I25=1,AND($I25=0,$L25=1)),中間シート!AA25,"")</f>
        <v/>
      </c>
      <c r="AB25" s="137" t="str">
        <f>IF(OR($I25=1,AND($I25=0,$L25=1)),中間シート!AB25,"")</f>
        <v/>
      </c>
      <c r="AC25" s="137" t="str">
        <f>IF(OR($I25=1,AND($I25=0,$L25=1)),中間シート!AC25,"")</f>
        <v/>
      </c>
      <c r="AD25" s="137" t="str">
        <f>IF(OR($I25=1,AND($I25=0,$L25=1)),中間シート!AD25,"")</f>
        <v/>
      </c>
      <c r="AE25" s="137" t="str">
        <f>IF(OR($I25=1,AND($I25=0,$L25=1)),中間シート!AE25,"")</f>
        <v/>
      </c>
      <c r="AF25" s="208"/>
      <c r="AG25" s="137" t="str">
        <f>IF(OR($I25=1,AND($I25=0,$L25=1)),中間シート!AG25,"")</f>
        <v/>
      </c>
      <c r="AH25" s="137" t="str">
        <f>IF(OR($I25=1,AND($I25=0,$L25=1)),中間シート!AH25,"")</f>
        <v/>
      </c>
      <c r="AI25" s="137" t="str">
        <f>IF(OR($I25=1,AND($I25=0,$L25=1)),中間シート!AI25,"")</f>
        <v/>
      </c>
      <c r="AJ25" s="137" t="str">
        <f>IF(OR($I25=1,AND($I25=0,$L25=1)),中間シート!AJ25,"")</f>
        <v/>
      </c>
      <c r="AK25" s="137" t="str">
        <f>IF(OR($I25=1,AND($I25=0,$L25=1)),中間シート!AK25,"")</f>
        <v/>
      </c>
      <c r="AL25" s="137" t="str">
        <f>IF($H25=1,中間シート!AL25,"")</f>
        <v/>
      </c>
      <c r="AM25" s="137" t="str">
        <f>IF($H25=1,中間シート!AM25,"")</f>
        <v/>
      </c>
      <c r="AN25" s="137" t="str">
        <f>IF($H25=1,中間シート!AN25,"")</f>
        <v/>
      </c>
      <c r="AO25" s="208"/>
      <c r="AP25" s="208"/>
      <c r="AQ25" s="137" t="str">
        <f>IF(OR($I25=1,AND($I25=0,$L25=1)),中間シート!AQ25,"")</f>
        <v/>
      </c>
      <c r="AR25" s="134"/>
      <c r="AS25" s="134"/>
      <c r="AT25" s="134"/>
      <c r="AU25" s="134">
        <f t="shared" si="4"/>
        <v>0</v>
      </c>
    </row>
    <row r="26" spans="1:47">
      <c r="A26" s="133">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33">
        <f>中間シート!M26</f>
        <v>0</v>
      </c>
      <c r="N26" s="94" t="str">
        <f>""</f>
        <v/>
      </c>
      <c r="O26" s="94" t="str">
        <f>""</f>
        <v/>
      </c>
      <c r="P26" s="94" t="str">
        <f>""</f>
        <v/>
      </c>
      <c r="Q26" s="95"/>
      <c r="R26" s="135"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08"/>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08"/>
      <c r="AP26" s="208"/>
      <c r="AQ26" s="96" t="str">
        <f>IF(OR($I26=1,AND($I26=0,$L26=1)),中間シート!AQ26,"")</f>
        <v/>
      </c>
      <c r="AR26" s="93"/>
      <c r="AS26" s="93"/>
      <c r="AT26" s="93"/>
      <c r="AU26" s="93">
        <f t="shared" si="4"/>
        <v>0</v>
      </c>
    </row>
    <row r="27" spans="1:47">
      <c r="A27" s="133">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33">
        <f>中間シート!M27</f>
        <v>0</v>
      </c>
      <c r="N27" s="94" t="str">
        <f>""</f>
        <v/>
      </c>
      <c r="O27" s="94" t="str">
        <f>""</f>
        <v/>
      </c>
      <c r="P27" s="94" t="str">
        <f>""</f>
        <v/>
      </c>
      <c r="Q27" s="95"/>
      <c r="R27" s="135"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08"/>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08"/>
      <c r="AP27" s="208"/>
      <c r="AQ27" s="96" t="str">
        <f>IF(OR($I27=1,AND($I27=0,$L27=1)),中間シート!AQ27,"")</f>
        <v/>
      </c>
      <c r="AR27" s="93"/>
      <c r="AS27" s="93"/>
      <c r="AT27" s="93"/>
      <c r="AU27" s="93">
        <f t="shared" ref="AU27:AU41" si="6">L27</f>
        <v>0</v>
      </c>
    </row>
    <row r="28" spans="1:47">
      <c r="A28" s="133">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33">
        <f>中間シート!M28</f>
        <v>0</v>
      </c>
      <c r="N28" s="94" t="str">
        <f>""</f>
        <v/>
      </c>
      <c r="O28" s="94" t="str">
        <f>""</f>
        <v/>
      </c>
      <c r="P28" s="94" t="str">
        <f>""</f>
        <v/>
      </c>
      <c r="Q28" s="95"/>
      <c r="R28" s="135"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08"/>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08"/>
      <c r="AP28" s="208"/>
      <c r="AQ28" s="96" t="str">
        <f>IF(OR($I28=1,AND($I28=0,$L28=1)),中間シート!AQ28,"")</f>
        <v/>
      </c>
      <c r="AR28" s="93"/>
      <c r="AS28" s="93"/>
      <c r="AT28" s="93"/>
      <c r="AU28" s="93">
        <f t="shared" si="6"/>
        <v>0</v>
      </c>
    </row>
    <row r="29" spans="1:47">
      <c r="A29" s="133">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33">
        <f>中間シート!M29</f>
        <v>0</v>
      </c>
      <c r="N29" s="94" t="str">
        <f>""</f>
        <v/>
      </c>
      <c r="O29" s="94" t="str">
        <f>""</f>
        <v/>
      </c>
      <c r="P29" s="94" t="str">
        <f>""</f>
        <v/>
      </c>
      <c r="Q29" s="95"/>
      <c r="R29" s="135"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08"/>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08"/>
      <c r="AP29" s="208"/>
      <c r="AQ29" s="96" t="str">
        <f>IF(OR($I29=1,AND($I29=0,$L29=1)),中間シート!AQ29,"")</f>
        <v/>
      </c>
      <c r="AR29" s="93"/>
      <c r="AS29" s="93"/>
      <c r="AT29" s="93"/>
      <c r="AU29" s="93">
        <f t="shared" si="6"/>
        <v>0</v>
      </c>
    </row>
    <row r="30" spans="1:47">
      <c r="A30" s="133">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33">
        <f>中間シート!M30</f>
        <v>0</v>
      </c>
      <c r="N30" s="94"/>
      <c r="O30" s="94"/>
      <c r="P30" s="94"/>
      <c r="Q30" s="95"/>
      <c r="R30" s="135"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08"/>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08"/>
      <c r="AP30" s="208"/>
      <c r="AQ30" s="96" t="str">
        <f>IF(OR($I30=1,AND($I30=0,$L30=1)),中間シート!AQ30,"")</f>
        <v/>
      </c>
      <c r="AR30" s="93"/>
      <c r="AS30" s="93"/>
      <c r="AT30" s="93"/>
      <c r="AU30" s="93">
        <f t="shared" si="6"/>
        <v>0</v>
      </c>
    </row>
    <row r="31" spans="1:47">
      <c r="A31" s="133">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33">
        <f>中間シート!M31</f>
        <v>0</v>
      </c>
      <c r="N31" s="94"/>
      <c r="O31" s="94"/>
      <c r="P31" s="94"/>
      <c r="Q31" s="95"/>
      <c r="R31" s="135"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08"/>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08"/>
      <c r="AP31" s="208"/>
      <c r="AQ31" s="96" t="str">
        <f>IF(OR($I31=1,AND($I31=0,$L31=1)),中間シート!AQ31,"")</f>
        <v/>
      </c>
      <c r="AR31" s="93"/>
      <c r="AS31" s="93"/>
      <c r="AT31" s="93"/>
      <c r="AU31" s="93">
        <f t="shared" si="6"/>
        <v>0</v>
      </c>
    </row>
    <row r="32" spans="1:47">
      <c r="A32" s="133">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33">
        <f>中間シート!M32</f>
        <v>0</v>
      </c>
      <c r="N32" s="94"/>
      <c r="O32" s="94"/>
      <c r="P32" s="94"/>
      <c r="Q32" s="95"/>
      <c r="R32" s="135"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08"/>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08"/>
      <c r="AP32" s="208"/>
      <c r="AQ32" s="96" t="str">
        <f>IF(OR($I32=1,AND($I32=0,$L32=1)),中間シート!AQ32,"")</f>
        <v/>
      </c>
      <c r="AR32" s="93"/>
      <c r="AS32" s="93"/>
      <c r="AT32" s="93"/>
      <c r="AU32" s="93">
        <f t="shared" si="6"/>
        <v>0</v>
      </c>
    </row>
    <row r="33" spans="1:47">
      <c r="A33" s="133">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33">
        <f>中間シート!M33</f>
        <v>0</v>
      </c>
      <c r="N33" s="94"/>
      <c r="O33" s="94"/>
      <c r="P33" s="94"/>
      <c r="Q33" s="95"/>
      <c r="R33" s="135"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08"/>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08"/>
      <c r="AP33" s="208"/>
      <c r="AQ33" s="96" t="str">
        <f>IF(OR($I33=1,AND($I33=0,$L33=1)),中間シート!AQ33,"")</f>
        <v/>
      </c>
      <c r="AR33" s="93"/>
      <c r="AS33" s="93"/>
      <c r="AT33" s="93"/>
      <c r="AU33" s="93">
        <f t="shared" si="6"/>
        <v>0</v>
      </c>
    </row>
    <row r="34" spans="1:47">
      <c r="A34" s="133">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33">
        <f>中間シート!M34</f>
        <v>0</v>
      </c>
      <c r="N34" s="94"/>
      <c r="O34" s="94"/>
      <c r="P34" s="94"/>
      <c r="Q34" s="95"/>
      <c r="R34" s="135"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08"/>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08"/>
      <c r="AP34" s="208"/>
      <c r="AQ34" s="96" t="str">
        <f>IF(OR($I34=1,AND($I34=0,$L34=1)),中間シート!AQ34,"")</f>
        <v/>
      </c>
      <c r="AR34" s="93"/>
      <c r="AS34" s="93"/>
      <c r="AT34" s="93"/>
      <c r="AU34" s="93">
        <f t="shared" si="6"/>
        <v>0</v>
      </c>
    </row>
    <row r="35" spans="1:47">
      <c r="A35" s="133">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33">
        <f>中間シート!M35</f>
        <v>0</v>
      </c>
      <c r="N35" s="94"/>
      <c r="O35" s="94"/>
      <c r="P35" s="94"/>
      <c r="Q35" s="95"/>
      <c r="R35" s="135"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08"/>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08"/>
      <c r="AP35" s="208"/>
      <c r="AQ35" s="96" t="str">
        <f>IF(OR($I35=1,AND($I35=0,$L35=1)),中間シート!AQ35,"")</f>
        <v/>
      </c>
      <c r="AR35" s="93"/>
      <c r="AS35" s="93"/>
      <c r="AT35" s="93"/>
      <c r="AU35" s="93">
        <f t="shared" si="6"/>
        <v>0</v>
      </c>
    </row>
    <row r="36" spans="1:47">
      <c r="A36" s="133">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33">
        <f>中間シート!M36</f>
        <v>0</v>
      </c>
      <c r="N36" s="94"/>
      <c r="O36" s="94"/>
      <c r="P36" s="94"/>
      <c r="Q36" s="95"/>
      <c r="R36" s="135"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08"/>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08"/>
      <c r="AP36" s="208"/>
      <c r="AQ36" s="96" t="str">
        <f>IF(OR($I36=1,AND($I36=0,$L36=1)),中間シート!AQ36,"")</f>
        <v/>
      </c>
      <c r="AR36" s="93"/>
      <c r="AS36" s="93"/>
      <c r="AT36" s="93"/>
      <c r="AU36" s="93">
        <f t="shared" si="6"/>
        <v>0</v>
      </c>
    </row>
    <row r="37" spans="1:47">
      <c r="A37" s="133">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33">
        <f>中間シート!M37</f>
        <v>0</v>
      </c>
      <c r="N37" s="94"/>
      <c r="O37" s="94"/>
      <c r="P37" s="94"/>
      <c r="Q37" s="95"/>
      <c r="R37" s="135"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08"/>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08"/>
      <c r="AP37" s="208"/>
      <c r="AQ37" s="96" t="str">
        <f>IF(OR($I37=1,AND($I37=0,$L37=1)),中間シート!AQ37,"")</f>
        <v/>
      </c>
      <c r="AR37" s="93"/>
      <c r="AS37" s="93"/>
      <c r="AT37" s="93"/>
      <c r="AU37" s="93">
        <f t="shared" si="6"/>
        <v>0</v>
      </c>
    </row>
    <row r="38" spans="1:47">
      <c r="A38" s="133">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33">
        <f>中間シート!M38</f>
        <v>0</v>
      </c>
      <c r="N38" s="94"/>
      <c r="O38" s="94"/>
      <c r="P38" s="94"/>
      <c r="Q38" s="95"/>
      <c r="R38" s="135"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08"/>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08"/>
      <c r="AP38" s="208"/>
      <c r="AQ38" s="96" t="str">
        <f>IF(OR($I38=1,AND($I38=0,$L38=1)),中間シート!AQ38,"")</f>
        <v/>
      </c>
      <c r="AR38" s="93"/>
      <c r="AS38" s="93"/>
      <c r="AT38" s="93"/>
      <c r="AU38" s="93">
        <f t="shared" si="6"/>
        <v>0</v>
      </c>
    </row>
    <row r="39" spans="1:47">
      <c r="A39" s="133">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33">
        <f>中間シート!M39</f>
        <v>0</v>
      </c>
      <c r="N39" s="94"/>
      <c r="O39" s="94"/>
      <c r="P39" s="94"/>
      <c r="Q39" s="95"/>
      <c r="R39" s="135"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08"/>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08"/>
      <c r="AP39" s="208"/>
      <c r="AQ39" s="96" t="str">
        <f>IF(OR($I39=1,AND($I39=0,$L39=1)),中間シート!AQ39,"")</f>
        <v/>
      </c>
      <c r="AR39" s="93"/>
      <c r="AS39" s="93"/>
      <c r="AT39" s="93"/>
      <c r="AU39" s="93">
        <f t="shared" si="6"/>
        <v>0</v>
      </c>
    </row>
    <row r="40" spans="1:47">
      <c r="A40" s="133">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33">
        <f>中間シート!M40</f>
        <v>0</v>
      </c>
      <c r="N40" s="94"/>
      <c r="O40" s="94"/>
      <c r="P40" s="94"/>
      <c r="Q40" s="95"/>
      <c r="R40" s="135"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08"/>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08"/>
      <c r="AP40" s="208"/>
      <c r="AQ40" s="96" t="str">
        <f>IF(OR($I40=1,AND($I40=0,$L40=1)),中間シート!AQ40,"")</f>
        <v/>
      </c>
      <c r="AR40" s="93"/>
      <c r="AS40" s="93"/>
      <c r="AT40" s="93"/>
      <c r="AU40" s="93">
        <f t="shared" si="6"/>
        <v>0</v>
      </c>
    </row>
    <row r="41" spans="1:47">
      <c r="A41" s="133">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33">
        <f>中間シート!M41</f>
        <v>0</v>
      </c>
      <c r="N41" s="94"/>
      <c r="O41" s="94"/>
      <c r="P41" s="94"/>
      <c r="Q41" s="95"/>
      <c r="R41" s="135"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08"/>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08"/>
      <c r="AP41" s="208"/>
      <c r="AQ41" s="96" t="str">
        <f>IF(OR($I41=1,AND($I41=0,$L41=1)),中間シート!AQ41,"")</f>
        <v/>
      </c>
      <c r="AR41" s="93"/>
      <c r="AS41" s="93"/>
      <c r="AT41" s="93"/>
      <c r="AU41" s="93">
        <f t="shared" si="6"/>
        <v>0</v>
      </c>
    </row>
    <row r="42" spans="1:47">
      <c r="A42" s="133">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33">
        <f>中間シート!M42</f>
        <v>0</v>
      </c>
      <c r="N42" s="94"/>
      <c r="O42" s="94"/>
      <c r="P42" s="94"/>
      <c r="Q42" s="95"/>
      <c r="R42" s="135"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08"/>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08"/>
      <c r="AP42" s="208"/>
      <c r="AQ42" s="96" t="str">
        <f>IF(OR($I42=1,AND($I42=0,$L42=1)),中間シート!AQ42,"")</f>
        <v/>
      </c>
      <c r="AR42" s="93"/>
      <c r="AS42" s="93"/>
      <c r="AT42" s="93"/>
      <c r="AU42" s="93"/>
    </row>
    <row r="43" spans="1:47">
      <c r="A43" s="133">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33">
        <f>中間シート!M43</f>
        <v>0</v>
      </c>
      <c r="N43" s="94"/>
      <c r="O43" s="94"/>
      <c r="P43" s="94"/>
      <c r="Q43" s="95"/>
      <c r="R43" s="135"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08"/>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08"/>
      <c r="AP43" s="208"/>
      <c r="AQ43" s="96" t="str">
        <f>IF(OR($I43=1,AND($I43=0,$L43=1)),中間シート!AQ43,"")</f>
        <v/>
      </c>
      <c r="AR43" s="93"/>
      <c r="AS43" s="93"/>
      <c r="AT43" s="93"/>
      <c r="AU43" s="93"/>
    </row>
    <row r="44" spans="1:47">
      <c r="A44" s="133">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33">
        <f>中間シート!M44</f>
        <v>0</v>
      </c>
      <c r="N44" s="94"/>
      <c r="O44" s="94"/>
      <c r="P44" s="94"/>
      <c r="Q44" s="95"/>
      <c r="R44" s="135"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08"/>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08"/>
      <c r="AP44" s="208"/>
      <c r="AQ44" s="96" t="str">
        <f>IF(OR($I44=1,AND($I44=0,$L44=1)),中間シート!AQ44,"")</f>
        <v/>
      </c>
      <c r="AR44" s="93"/>
      <c r="AS44" s="93"/>
      <c r="AT44" s="93"/>
      <c r="AU44" s="93"/>
    </row>
    <row r="45" spans="1:47">
      <c r="A45" s="133">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33">
        <f>中間シート!M45</f>
        <v>0</v>
      </c>
      <c r="N45" s="94"/>
      <c r="O45" s="94"/>
      <c r="P45" s="94"/>
      <c r="Q45" s="95"/>
      <c r="R45" s="135"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08"/>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08"/>
      <c r="AP45" s="208"/>
      <c r="AQ45" s="96" t="str">
        <f>IF(OR($I45=1,AND($I45=0,$L45=1)),中間シート!AQ45,"")</f>
        <v/>
      </c>
      <c r="AR45" s="93"/>
      <c r="AS45" s="93"/>
      <c r="AT45" s="93"/>
      <c r="AU45" s="93"/>
    </row>
    <row r="46" spans="1:47">
      <c r="A46" s="133">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33">
        <f>中間シート!M46</f>
        <v>0</v>
      </c>
      <c r="N46" s="94"/>
      <c r="O46" s="94"/>
      <c r="P46" s="94"/>
      <c r="Q46" s="95"/>
      <c r="R46" s="135"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08"/>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08"/>
      <c r="AP46" s="208"/>
      <c r="AQ46" s="96" t="str">
        <f>IF(OR($I46=1,AND($I46=0,$L46=1)),中間シート!AQ46,"")</f>
        <v/>
      </c>
      <c r="AR46" s="93"/>
      <c r="AS46" s="93"/>
      <c r="AT46" s="93"/>
      <c r="AU46" s="93"/>
    </row>
    <row r="47" spans="1:47">
      <c r="A47" s="133">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33">
        <f>中間シート!M47</f>
        <v>0</v>
      </c>
      <c r="N47" s="94"/>
      <c r="O47" s="94"/>
      <c r="P47" s="94"/>
      <c r="Q47" s="95"/>
      <c r="R47" s="135"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08"/>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08"/>
      <c r="AP47" s="208"/>
      <c r="AQ47" s="96" t="str">
        <f>IF(OR($I47=1,AND($I47=0,$L47=1)),中間シート!AQ47,"")</f>
        <v/>
      </c>
      <c r="AR47" s="93"/>
      <c r="AS47" s="93"/>
      <c r="AT47" s="93"/>
      <c r="AU47" s="93"/>
    </row>
    <row r="48" spans="1:47">
      <c r="A48" s="133">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33">
        <f>中間シート!M48</f>
        <v>0</v>
      </c>
      <c r="N48" s="94"/>
      <c r="O48" s="94"/>
      <c r="P48" s="94"/>
      <c r="Q48" s="95"/>
      <c r="R48" s="135"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08"/>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08"/>
      <c r="AP48" s="208"/>
      <c r="AQ48" s="96" t="str">
        <f>IF(OR($I48=1,AND($I48=0,$L48=1)),中間シート!AQ48,"")</f>
        <v/>
      </c>
      <c r="AR48" s="93"/>
      <c r="AS48" s="93"/>
      <c r="AT48" s="93"/>
      <c r="AU48" s="93"/>
    </row>
    <row r="49" spans="1:47">
      <c r="A49" s="133">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33">
        <f>中間シート!M49</f>
        <v>0</v>
      </c>
      <c r="N49" s="94"/>
      <c r="O49" s="94"/>
      <c r="P49" s="94"/>
      <c r="Q49" s="95"/>
      <c r="R49" s="135"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08"/>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08"/>
      <c r="AP49" s="208"/>
      <c r="AQ49" s="96" t="str">
        <f>IF(OR($I49=1,AND($I49=0,$L49=1)),中間シート!AQ49,"")</f>
        <v/>
      </c>
      <c r="AR49" s="93"/>
      <c r="AS49" s="93"/>
      <c r="AT49" s="93"/>
      <c r="AU49" s="93"/>
    </row>
    <row r="50" spans="1:47">
      <c r="A50" s="133">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33">
        <f>中間シート!M50</f>
        <v>0</v>
      </c>
      <c r="N50" s="94"/>
      <c r="O50" s="94"/>
      <c r="P50" s="94"/>
      <c r="Q50" s="95"/>
      <c r="R50" s="135"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08"/>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08"/>
      <c r="AP50" s="208"/>
      <c r="AQ50" s="96" t="str">
        <f>IF(OR($I50=1,AND($I50=0,$L50=1)),中間シート!AQ50,"")</f>
        <v/>
      </c>
      <c r="AR50" s="93"/>
      <c r="AS50" s="93"/>
      <c r="AT50" s="93"/>
      <c r="AU50" s="93"/>
    </row>
    <row r="51" spans="1:47">
      <c r="A51" s="133">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33">
        <f>中間シート!M51</f>
        <v>0</v>
      </c>
      <c r="N51" s="94"/>
      <c r="O51" s="94"/>
      <c r="P51" s="94"/>
      <c r="Q51" s="95"/>
      <c r="R51" s="135"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08"/>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08"/>
      <c r="AP51" s="208"/>
      <c r="AQ51" s="96" t="str">
        <f>IF(OR($I51=1,AND($I51=0,$L51=1)),中間シート!AQ51,"")</f>
        <v/>
      </c>
      <c r="AR51" s="93"/>
      <c r="AS51" s="93"/>
      <c r="AT51" s="93"/>
      <c r="AU51" s="93"/>
    </row>
    <row r="52" spans="1:47">
      <c r="A52" s="133">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33">
        <f>中間シート!M52</f>
        <v>0</v>
      </c>
      <c r="N52" s="94"/>
      <c r="O52" s="94"/>
      <c r="P52" s="94"/>
      <c r="Q52" s="95"/>
      <c r="R52" s="135"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08"/>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08"/>
      <c r="AP52" s="208"/>
      <c r="AQ52" s="96" t="str">
        <f>IF(OR($I52=1,AND($I52=0,$L52=1)),中間シート!AQ52,"")</f>
        <v/>
      </c>
      <c r="AR52" s="93"/>
      <c r="AS52" s="93"/>
      <c r="AT52" s="93"/>
      <c r="AU52" s="93"/>
    </row>
    <row r="53" spans="1:47">
      <c r="A53" s="133">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33">
        <f>中間シート!M53</f>
        <v>0</v>
      </c>
      <c r="N53" s="94"/>
      <c r="O53" s="94"/>
      <c r="P53" s="94"/>
      <c r="Q53" s="95"/>
      <c r="R53" s="135"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08"/>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08"/>
      <c r="AP53" s="208"/>
      <c r="AQ53" s="96" t="str">
        <f>IF(OR($I53=1,AND($I53=0,$L53=1)),中間シート!AQ53,"")</f>
        <v/>
      </c>
      <c r="AR53" s="93"/>
      <c r="AS53" s="93"/>
      <c r="AT53" s="93"/>
      <c r="AU53" s="93"/>
    </row>
    <row r="54" spans="1:47">
      <c r="A54" s="133">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33">
        <f>中間シート!M54</f>
        <v>0</v>
      </c>
      <c r="N54" s="94"/>
      <c r="O54" s="94"/>
      <c r="P54" s="94"/>
      <c r="Q54" s="95"/>
      <c r="R54" s="135"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08"/>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08"/>
      <c r="AP54" s="208"/>
      <c r="AQ54" s="96" t="str">
        <f>IF(OR($I54=1,AND($I54=0,$L54=1)),中間シート!AQ54,"")</f>
        <v/>
      </c>
      <c r="AR54" s="93"/>
      <c r="AS54" s="93"/>
      <c r="AT54" s="93"/>
      <c r="AU54" s="93"/>
    </row>
    <row r="55" spans="1:47">
      <c r="A55" s="133">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33">
        <f>中間シート!M55</f>
        <v>0</v>
      </c>
      <c r="N55" s="94"/>
      <c r="O55" s="94"/>
      <c r="P55" s="94"/>
      <c r="Q55" s="95"/>
      <c r="R55" s="135"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08"/>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08"/>
      <c r="AP55" s="208"/>
      <c r="AQ55" s="96" t="str">
        <f>IF(OR($I55=1,AND($I55=0,$L55=1)),中間シート!AQ55,"")</f>
        <v/>
      </c>
      <c r="AR55" s="93"/>
      <c r="AS55" s="93"/>
      <c r="AT55" s="93"/>
      <c r="AU55" s="93"/>
    </row>
    <row r="56" spans="1:47">
      <c r="A56" s="133">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33">
        <f>中間シート!M56</f>
        <v>0</v>
      </c>
      <c r="N56" s="94"/>
      <c r="O56" s="94"/>
      <c r="P56" s="94"/>
      <c r="Q56" s="95"/>
      <c r="R56" s="135"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08"/>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08"/>
      <c r="AP56" s="208"/>
      <c r="AQ56" s="96" t="str">
        <f>IF(OR($I56=1,AND($I56=0,$L56=1)),中間シート!AQ56,"")</f>
        <v/>
      </c>
      <c r="AR56" s="93"/>
      <c r="AS56" s="93"/>
      <c r="AT56" s="93"/>
      <c r="AU56" s="93"/>
    </row>
    <row r="57" spans="1:47">
      <c r="A57" s="133">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33">
        <f>中間シート!M57</f>
        <v>0</v>
      </c>
      <c r="N57" s="94"/>
      <c r="O57" s="94"/>
      <c r="P57" s="94"/>
      <c r="Q57" s="95"/>
      <c r="R57" s="135"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08"/>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08"/>
      <c r="AP57" s="208"/>
      <c r="AQ57" s="96" t="str">
        <f>IF(OR($I57=1,AND($I57=0,$L57=1)),中間シート!AQ57,"")</f>
        <v/>
      </c>
      <c r="AR57" s="93"/>
      <c r="AS57" s="93"/>
      <c r="AT57" s="93"/>
      <c r="AU57" s="93"/>
    </row>
    <row r="58" spans="1:47">
      <c r="A58" s="133">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33">
        <f>中間シート!M58</f>
        <v>0</v>
      </c>
      <c r="N58" s="94"/>
      <c r="O58" s="94"/>
      <c r="P58" s="94"/>
      <c r="Q58" s="95"/>
      <c r="R58" s="135"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08"/>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08"/>
      <c r="AP58" s="208"/>
      <c r="AQ58" s="96" t="str">
        <f>IF(OR($I58=1,AND($I58=0,$L58=1)),中間シート!AQ58,"")</f>
        <v/>
      </c>
      <c r="AR58" s="93"/>
      <c r="AS58" s="93"/>
      <c r="AT58" s="93"/>
      <c r="AU58" s="93"/>
    </row>
    <row r="59" spans="1:47">
      <c r="A59" s="133">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33">
        <f>中間シート!M59</f>
        <v>0</v>
      </c>
      <c r="N59" s="94"/>
      <c r="O59" s="94"/>
      <c r="P59" s="94"/>
      <c r="Q59" s="95"/>
      <c r="R59" s="135"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08"/>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08"/>
      <c r="AP59" s="208"/>
      <c r="AQ59" s="96" t="str">
        <f>IF(OR($I59=1,AND($I59=0,$L59=1)),中間シート!AQ59,"")</f>
        <v/>
      </c>
      <c r="AR59" s="93"/>
      <c r="AS59" s="93"/>
      <c r="AT59" s="93"/>
      <c r="AU59" s="93"/>
    </row>
    <row r="60" spans="1:47">
      <c r="A60" s="133">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33">
        <f>中間シート!M60</f>
        <v>0</v>
      </c>
      <c r="N60" s="94"/>
      <c r="O60" s="94"/>
      <c r="P60" s="94"/>
      <c r="Q60" s="95"/>
      <c r="R60" s="135"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08"/>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08"/>
      <c r="AP60" s="208"/>
      <c r="AQ60" s="96" t="str">
        <f>IF(OR($I60=1,AND($I60=0,$L60=1)),中間シート!AQ60,"")</f>
        <v/>
      </c>
      <c r="AR60" s="93"/>
      <c r="AS60" s="93"/>
      <c r="AT60" s="93"/>
      <c r="AU60" s="93"/>
    </row>
    <row r="61" spans="1:47">
      <c r="A61" s="133">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33">
        <f>中間シート!M61</f>
        <v>0</v>
      </c>
      <c r="N61" s="94"/>
      <c r="O61" s="94"/>
      <c r="P61" s="94"/>
      <c r="Q61" s="95"/>
      <c r="R61" s="135"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08"/>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08"/>
      <c r="AP61" s="208"/>
      <c r="AQ61" s="96" t="str">
        <f>IF(OR($I61=1,AND($I61=0,$L61=1)),中間シート!AQ61,"")</f>
        <v/>
      </c>
      <c r="AR61" s="93"/>
      <c r="AS61" s="93"/>
      <c r="AT61" s="93"/>
      <c r="AU61" s="93"/>
    </row>
    <row r="62" spans="1:47">
      <c r="A62" s="133">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33">
        <f>中間シート!M62</f>
        <v>0</v>
      </c>
      <c r="N62" s="94"/>
      <c r="O62" s="94"/>
      <c r="P62" s="94"/>
      <c r="Q62" s="95"/>
      <c r="R62" s="135"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08"/>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08"/>
      <c r="AP62" s="208"/>
      <c r="AQ62" s="96" t="str">
        <f>IF(OR($I62=1,AND($I62=0,$L62=1)),中間シート!AQ62,"")</f>
        <v/>
      </c>
      <c r="AR62" s="93"/>
      <c r="AS62" s="93"/>
      <c r="AT62" s="93"/>
      <c r="AU62" s="93"/>
    </row>
    <row r="63" spans="1:47">
      <c r="A63" s="133">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33">
        <f>中間シート!M63</f>
        <v>0</v>
      </c>
      <c r="N63" s="94"/>
      <c r="O63" s="94"/>
      <c r="P63" s="94"/>
      <c r="Q63" s="95"/>
      <c r="R63" s="135"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08"/>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08"/>
      <c r="AP63" s="208"/>
      <c r="AQ63" s="96" t="str">
        <f>IF(OR($I63=1,AND($I63=0,$L63=1)),中間シート!AQ63,"")</f>
        <v/>
      </c>
      <c r="AR63" s="93"/>
      <c r="AS63" s="93"/>
      <c r="AT63" s="93"/>
      <c r="AU63" s="93"/>
    </row>
    <row r="64" spans="1:47">
      <c r="A64" s="133">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33">
        <f>中間シート!M64</f>
        <v>0</v>
      </c>
      <c r="N64" s="94"/>
      <c r="O64" s="94"/>
      <c r="P64" s="94"/>
      <c r="Q64" s="95"/>
      <c r="R64" s="135"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08"/>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08"/>
      <c r="AP64" s="208"/>
      <c r="AQ64" s="96" t="str">
        <f>IF(OR($I64=1,AND($I64=0,$L64=1)),中間シート!AQ64,"")</f>
        <v/>
      </c>
      <c r="AR64" s="93"/>
      <c r="AS64" s="93"/>
      <c r="AT64" s="93"/>
      <c r="AU64" s="93"/>
    </row>
    <row r="65" spans="1:47">
      <c r="A65" s="133">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33">
        <f>中間シート!M65</f>
        <v>0</v>
      </c>
      <c r="N65" s="94"/>
      <c r="O65" s="94"/>
      <c r="P65" s="94"/>
      <c r="Q65" s="95"/>
      <c r="R65" s="135"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08"/>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08"/>
      <c r="AP65" s="208"/>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35"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08"/>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08"/>
      <c r="AP66" s="208"/>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35"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08"/>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08"/>
      <c r="AP67" s="208"/>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35"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08"/>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08"/>
      <c r="AP68" s="208"/>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35"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08"/>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08"/>
      <c r="AP69" s="208"/>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35"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08"/>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08"/>
      <c r="AP70" s="208"/>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35"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08"/>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08"/>
      <c r="AP71" s="208"/>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35"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08"/>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08"/>
      <c r="AP72" s="208"/>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35"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08"/>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08"/>
      <c r="AP73" s="208"/>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35"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08"/>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08"/>
      <c r="AP74" s="208"/>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35"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08"/>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08"/>
      <c r="AP75" s="208"/>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35"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08"/>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08"/>
      <c r="AP76" s="208"/>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35"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08"/>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08"/>
      <c r="AP77" s="208"/>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35"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08"/>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08"/>
      <c r="AP78" s="208"/>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view="pageBreakPreview" zoomScale="120" zoomScaleNormal="100" zoomScaleSheetLayoutView="120" zoomScalePageLayoutView="62" workbookViewId="0">
      <selection activeCell="K15" sqref="K15:R15"/>
    </sheetView>
  </sheetViews>
  <sheetFormatPr defaultColWidth="2.625" defaultRowHeight="13.5"/>
  <cols>
    <col min="9" max="9" width="3" customWidth="1"/>
    <col min="35" max="37" width="2.875" customWidth="1"/>
    <col min="38" max="38" width="2.875" style="128" hidden="1" customWidth="1"/>
    <col min="39" max="39" width="6.125" style="226" hidden="1" customWidth="1"/>
    <col min="40" max="40" width="6.5" style="226" hidden="1" customWidth="1"/>
    <col min="41" max="41" width="6.625" style="226" hidden="1" customWidth="1"/>
    <col min="42" max="42" width="6.75" style="226" hidden="1" customWidth="1"/>
    <col min="43" max="43" width="2.875" style="128" hidden="1" customWidth="1"/>
    <col min="44" max="80" width="2.875" customWidth="1"/>
    <col min="81" max="81" width="2.875" style="128" hidden="1" customWidth="1"/>
    <col min="82" max="82" width="6.125" style="233" hidden="1" customWidth="1"/>
    <col min="83" max="83" width="6.5" style="233" hidden="1" customWidth="1"/>
    <col min="84" max="84" width="6.625" style="233" hidden="1" customWidth="1"/>
    <col min="85" max="85" width="6.75" style="233" hidden="1" customWidth="1"/>
    <col min="86" max="86" width="2.875" style="128"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16" t="s">
        <v>2317</v>
      </c>
      <c r="C1" s="281" t="s">
        <v>2316</v>
      </c>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6"/>
      <c r="AL1" s="126"/>
      <c r="AM1" s="224"/>
      <c r="AN1" s="224"/>
      <c r="AO1" s="224"/>
      <c r="AP1" s="224"/>
      <c r="AQ1" s="126"/>
      <c r="AR1" s="116" t="s">
        <v>2319</v>
      </c>
      <c r="AS1" s="9"/>
      <c r="CC1" s="126"/>
      <c r="CD1" s="224"/>
      <c r="CE1" s="224"/>
      <c r="CF1" s="224"/>
      <c r="CG1" s="224"/>
      <c r="CH1" s="126"/>
      <c r="CJ1" s="295" t="s">
        <v>2320</v>
      </c>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5"/>
      <c r="DP1" s="295"/>
      <c r="DQ1" s="295"/>
      <c r="DR1" s="295"/>
      <c r="DS1" s="295"/>
      <c r="DT1" s="118"/>
      <c r="DU1" s="234"/>
      <c r="DV1" s="234"/>
      <c r="DW1" s="234"/>
      <c r="DX1" s="234"/>
      <c r="DY1" s="234"/>
      <c r="DZ1" s="118"/>
      <c r="EA1" s="295" t="s">
        <v>2321</v>
      </c>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118"/>
      <c r="FL1" s="234"/>
      <c r="FM1" s="234"/>
      <c r="FN1" s="234"/>
      <c r="FO1" s="234"/>
      <c r="FP1" s="118"/>
      <c r="FQ1" s="295" t="s">
        <v>2322</v>
      </c>
      <c r="FR1" s="295"/>
      <c r="FS1" s="295"/>
      <c r="FT1" s="295"/>
      <c r="FU1" s="295"/>
      <c r="FV1" s="295"/>
      <c r="FW1" s="295"/>
      <c r="FX1" s="295"/>
      <c r="FY1" s="295"/>
      <c r="FZ1" s="295"/>
      <c r="GA1" s="295"/>
      <c r="GB1" s="295"/>
      <c r="GC1" s="295"/>
      <c r="GD1" s="295"/>
      <c r="GE1" s="295"/>
      <c r="GF1" s="295"/>
      <c r="GG1" s="295"/>
      <c r="GH1" s="295"/>
      <c r="GI1" s="295"/>
      <c r="GJ1" s="295"/>
      <c r="GK1" s="295"/>
      <c r="GL1" s="295"/>
      <c r="GM1" s="295"/>
      <c r="GN1" s="295"/>
      <c r="GO1" s="295"/>
      <c r="GP1" s="295"/>
      <c r="GQ1" s="295"/>
      <c r="GR1" s="295"/>
      <c r="GS1" s="295"/>
      <c r="GT1" s="295"/>
      <c r="GU1" s="295"/>
      <c r="GV1" s="295"/>
      <c r="GW1" s="295"/>
      <c r="GX1" s="295"/>
      <c r="GY1" s="295"/>
      <c r="GZ1" s="295"/>
      <c r="HA1" s="118"/>
      <c r="HB1" s="234"/>
      <c r="HC1" s="234"/>
      <c r="HD1" s="234"/>
      <c r="HE1" s="234"/>
      <c r="HF1" s="118"/>
      <c r="HG1" s="295" t="s">
        <v>2323</v>
      </c>
      <c r="HH1" s="295"/>
      <c r="HI1" s="295"/>
      <c r="HJ1" s="295"/>
      <c r="HK1" s="295"/>
      <c r="HL1" s="295"/>
      <c r="HM1" s="295"/>
      <c r="HN1" s="295"/>
      <c r="HO1" s="295"/>
      <c r="HP1" s="295"/>
      <c r="HQ1" s="295"/>
      <c r="HR1" s="295"/>
      <c r="HS1" s="295"/>
      <c r="HT1" s="295"/>
      <c r="HU1" s="295"/>
      <c r="HV1" s="295"/>
      <c r="HW1" s="295"/>
      <c r="HX1" s="295"/>
      <c r="HY1" s="295"/>
      <c r="HZ1" s="295"/>
      <c r="IA1" s="295"/>
      <c r="IB1" s="295"/>
      <c r="IC1" s="295"/>
      <c r="ID1" s="295"/>
      <c r="IE1" s="295"/>
      <c r="IF1" s="295"/>
      <c r="IG1" s="295"/>
      <c r="IH1" s="295"/>
      <c r="II1" s="295"/>
      <c r="IJ1" s="295"/>
      <c r="IK1" s="295"/>
      <c r="IL1" s="295"/>
      <c r="IM1" s="295"/>
      <c r="IN1" s="295"/>
      <c r="IO1" s="295"/>
      <c r="IP1" s="295"/>
      <c r="IQ1" s="295" t="s">
        <v>2324</v>
      </c>
      <c r="IR1" s="295"/>
      <c r="IS1" s="295"/>
      <c r="IT1" s="295"/>
      <c r="IU1" s="295"/>
      <c r="IV1" s="295"/>
      <c r="IW1" s="295"/>
      <c r="IX1" s="295"/>
      <c r="IY1" s="295"/>
      <c r="IZ1" s="295"/>
      <c r="JA1" s="295"/>
      <c r="JB1" s="295"/>
      <c r="JC1" s="295"/>
      <c r="JD1" s="295"/>
      <c r="JE1" s="295"/>
      <c r="JF1" s="295"/>
      <c r="JG1" s="295"/>
      <c r="JH1" s="295"/>
      <c r="JI1" s="295"/>
      <c r="JJ1" s="295"/>
      <c r="JK1" s="295"/>
      <c r="JL1" s="295"/>
      <c r="JM1" s="295"/>
      <c r="JN1" s="295"/>
      <c r="JO1" s="295"/>
      <c r="JP1" s="295"/>
      <c r="JQ1" s="295"/>
      <c r="JR1" s="295"/>
      <c r="JS1" s="295"/>
      <c r="JT1" s="295"/>
      <c r="JU1" s="295"/>
      <c r="JV1" s="295"/>
      <c r="JW1" s="295"/>
      <c r="JX1" s="295"/>
      <c r="JY1" s="295"/>
      <c r="JZ1" s="295"/>
      <c r="KA1" s="295" t="s">
        <v>2325</v>
      </c>
      <c r="KB1" s="295"/>
      <c r="KC1" s="295"/>
      <c r="KD1" s="295"/>
      <c r="KE1" s="295"/>
      <c r="KF1" s="295"/>
      <c r="KG1" s="295"/>
      <c r="KH1" s="295"/>
      <c r="KI1" s="295"/>
      <c r="KJ1" s="295"/>
      <c r="KK1" s="295"/>
      <c r="KL1" s="295"/>
      <c r="KM1" s="295"/>
      <c r="KN1" s="295"/>
      <c r="KO1" s="295"/>
      <c r="KP1" s="295"/>
      <c r="KQ1" s="295"/>
      <c r="KR1" s="295"/>
      <c r="KS1" s="295"/>
      <c r="KT1" s="295"/>
      <c r="KU1" s="295"/>
      <c r="KV1" s="295"/>
      <c r="KW1" s="295"/>
      <c r="KX1" s="295"/>
      <c r="KY1" s="295"/>
      <c r="KZ1" s="295"/>
      <c r="LA1" s="295"/>
      <c r="LB1" s="295"/>
      <c r="LC1" s="295"/>
      <c r="LD1" s="295"/>
      <c r="LE1" s="295"/>
      <c r="LF1" s="295"/>
      <c r="LG1" s="295"/>
      <c r="LH1" s="295"/>
      <c r="LI1" s="295"/>
      <c r="LJ1" s="295"/>
      <c r="LK1" s="295" t="s">
        <v>2326</v>
      </c>
      <c r="LL1" s="295"/>
      <c r="LM1" s="295"/>
      <c r="LN1" s="295"/>
      <c r="LO1" s="295"/>
      <c r="LP1" s="295"/>
      <c r="LQ1" s="295"/>
      <c r="LR1" s="295"/>
      <c r="LS1" s="295"/>
      <c r="LT1" s="295"/>
      <c r="LU1" s="295"/>
      <c r="LV1" s="295"/>
      <c r="LW1" s="295"/>
      <c r="LX1" s="295"/>
      <c r="LY1" s="295"/>
      <c r="LZ1" s="295"/>
      <c r="MA1" s="295"/>
      <c r="MB1" s="295"/>
      <c r="MC1" s="295"/>
      <c r="MD1" s="295"/>
      <c r="ME1" s="295"/>
      <c r="MF1" s="295"/>
      <c r="MG1" s="295"/>
      <c r="MH1" s="295"/>
      <c r="MI1" s="295"/>
      <c r="MJ1" s="295"/>
      <c r="MK1" s="295"/>
      <c r="ML1" s="295"/>
      <c r="MM1" s="295"/>
      <c r="MN1" s="295"/>
      <c r="MO1" s="295"/>
      <c r="MP1" s="295"/>
      <c r="MQ1" s="295"/>
      <c r="MR1" s="295"/>
      <c r="MS1" s="295"/>
      <c r="MT1" s="295"/>
      <c r="MU1" s="295" t="s">
        <v>2327</v>
      </c>
      <c r="MV1" s="295"/>
      <c r="MW1" s="295"/>
      <c r="MX1" s="295"/>
      <c r="MY1" s="295"/>
      <c r="MZ1" s="295"/>
      <c r="NA1" s="295"/>
      <c r="NB1" s="295"/>
      <c r="NC1" s="295"/>
      <c r="ND1" s="295"/>
      <c r="NE1" s="295"/>
      <c r="NF1" s="295"/>
      <c r="NG1" s="295"/>
      <c r="NH1" s="295"/>
      <c r="NI1" s="295"/>
      <c r="NJ1" s="295"/>
      <c r="NK1" s="295"/>
      <c r="NL1" s="295"/>
      <c r="NM1" s="295"/>
      <c r="NN1" s="295"/>
      <c r="NO1" s="295"/>
      <c r="NP1" s="295"/>
      <c r="NQ1" s="295"/>
      <c r="NR1" s="295"/>
      <c r="NS1" s="295"/>
      <c r="NT1" s="295"/>
      <c r="NU1" s="295"/>
      <c r="NV1" s="295"/>
      <c r="NW1" s="295"/>
      <c r="NX1" s="295"/>
      <c r="NY1" s="295"/>
      <c r="NZ1" s="295"/>
      <c r="OA1" s="295"/>
      <c r="OB1" s="295"/>
      <c r="OC1" s="295"/>
      <c r="OD1" s="295"/>
    </row>
    <row r="2" spans="1:394" ht="3" customHeight="1">
      <c r="A2" s="5"/>
      <c r="B2" s="115"/>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6"/>
      <c r="AL2" s="126"/>
      <c r="AM2" s="224"/>
      <c r="AN2" s="224"/>
      <c r="AO2" s="224"/>
      <c r="AP2" s="224"/>
      <c r="AQ2" s="126"/>
      <c r="AR2" s="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C2" s="126"/>
      <c r="CD2" s="224"/>
      <c r="CE2" s="224"/>
      <c r="CF2" s="224"/>
      <c r="CG2" s="224"/>
      <c r="CH2" s="126"/>
      <c r="CJ2" s="5"/>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9"/>
      <c r="DU2" s="12"/>
      <c r="DV2" s="12"/>
      <c r="DW2" s="12"/>
      <c r="DX2" s="12"/>
      <c r="DY2" s="12"/>
      <c r="DZ2" s="9"/>
      <c r="EA2" s="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Q2" s="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c r="HG2" s="5"/>
      <c r="HH2" s="115"/>
      <c r="HI2" s="115"/>
      <c r="HJ2" s="115"/>
      <c r="HK2" s="115"/>
      <c r="HL2" s="115"/>
      <c r="HM2" s="115"/>
      <c r="HN2" s="115"/>
      <c r="HO2" s="115"/>
      <c r="HP2" s="115"/>
      <c r="HQ2" s="115"/>
      <c r="HR2" s="115"/>
      <c r="HS2" s="115"/>
      <c r="HT2" s="115"/>
      <c r="HU2" s="115"/>
      <c r="HV2" s="115"/>
      <c r="HW2" s="115"/>
      <c r="HX2" s="115"/>
      <c r="HY2" s="115"/>
      <c r="HZ2" s="115"/>
      <c r="IA2" s="115"/>
      <c r="IB2" s="115"/>
      <c r="IC2" s="115"/>
      <c r="ID2" s="115"/>
      <c r="IE2" s="115"/>
      <c r="IF2" s="115"/>
      <c r="IG2" s="115"/>
      <c r="IH2" s="115"/>
      <c r="II2" s="115"/>
      <c r="IJ2" s="115"/>
      <c r="IK2" s="115"/>
      <c r="IL2" s="115"/>
      <c r="IM2" s="115"/>
      <c r="IN2" s="115"/>
      <c r="IO2" s="115"/>
      <c r="IP2" s="115"/>
      <c r="IQ2" s="5"/>
      <c r="IR2" s="115"/>
      <c r="IS2" s="115"/>
      <c r="IT2" s="115"/>
      <c r="IU2" s="115"/>
      <c r="IV2" s="115"/>
      <c r="IW2" s="115"/>
      <c r="IX2" s="115"/>
      <c r="IY2" s="115"/>
      <c r="IZ2" s="115"/>
      <c r="JA2" s="115"/>
      <c r="JB2" s="115"/>
      <c r="JC2" s="115"/>
      <c r="JD2" s="115"/>
      <c r="JE2" s="115"/>
      <c r="JF2" s="115"/>
      <c r="JG2" s="115"/>
      <c r="JH2" s="115"/>
      <c r="JI2" s="115"/>
      <c r="JJ2" s="115"/>
      <c r="JK2" s="115"/>
      <c r="JL2" s="115"/>
      <c r="JM2" s="115"/>
      <c r="JN2" s="115"/>
      <c r="JO2" s="115"/>
      <c r="JP2" s="115"/>
      <c r="JQ2" s="115"/>
      <c r="JR2" s="115"/>
      <c r="JS2" s="115"/>
      <c r="JT2" s="115"/>
      <c r="JU2" s="115"/>
      <c r="JV2" s="115"/>
      <c r="JW2" s="115"/>
      <c r="JX2" s="115"/>
      <c r="JY2" s="115"/>
      <c r="JZ2" s="115"/>
      <c r="KA2" s="5"/>
      <c r="KB2" s="115"/>
      <c r="KC2" s="115"/>
      <c r="KD2" s="115"/>
      <c r="KE2" s="115"/>
      <c r="KF2" s="115"/>
      <c r="KG2" s="115"/>
      <c r="KH2" s="115"/>
      <c r="KI2" s="115"/>
      <c r="KJ2" s="115"/>
      <c r="KK2" s="115"/>
      <c r="KL2" s="115"/>
      <c r="KM2" s="115"/>
      <c r="KN2" s="115"/>
      <c r="KO2" s="115"/>
      <c r="KP2" s="115"/>
      <c r="KQ2" s="115"/>
      <c r="KR2" s="115"/>
      <c r="KS2" s="115"/>
      <c r="KT2" s="115"/>
      <c r="KU2" s="115"/>
      <c r="KV2" s="115"/>
      <c r="KW2" s="115"/>
      <c r="KX2" s="115"/>
      <c r="KY2" s="115"/>
      <c r="KZ2" s="115"/>
      <c r="LA2" s="115"/>
      <c r="LB2" s="115"/>
      <c r="LC2" s="115"/>
      <c r="LD2" s="115"/>
      <c r="LE2" s="115"/>
      <c r="LF2" s="115"/>
      <c r="LG2" s="115"/>
      <c r="LH2" s="115"/>
      <c r="LI2" s="115"/>
      <c r="LJ2" s="115"/>
      <c r="LK2" s="5"/>
      <c r="LL2" s="115"/>
      <c r="LM2" s="115"/>
      <c r="LN2" s="115"/>
      <c r="LO2" s="115"/>
      <c r="LP2" s="115"/>
      <c r="LQ2" s="115"/>
      <c r="LR2" s="115"/>
      <c r="LS2" s="115"/>
      <c r="LT2" s="115"/>
      <c r="LU2" s="115"/>
      <c r="LV2" s="115"/>
      <c r="LW2" s="115"/>
      <c r="LX2" s="115"/>
      <c r="LY2" s="115"/>
      <c r="LZ2" s="115"/>
      <c r="MA2" s="115"/>
      <c r="MB2" s="115"/>
      <c r="MC2" s="115"/>
      <c r="MD2" s="115"/>
      <c r="ME2" s="115"/>
      <c r="MF2" s="115"/>
      <c r="MG2" s="115"/>
      <c r="MH2" s="115"/>
      <c r="MI2" s="115"/>
      <c r="MJ2" s="115"/>
      <c r="MK2" s="115"/>
      <c r="ML2" s="115"/>
      <c r="MM2" s="115"/>
      <c r="MN2" s="115"/>
      <c r="MO2" s="115"/>
      <c r="MP2" s="115"/>
      <c r="MQ2" s="115"/>
      <c r="MR2" s="115"/>
      <c r="MS2" s="115"/>
      <c r="MT2" s="115"/>
      <c r="MU2" s="5"/>
      <c r="MV2" s="115"/>
      <c r="MW2" s="115"/>
      <c r="MX2" s="115"/>
      <c r="MY2" s="115"/>
      <c r="MZ2" s="115"/>
      <c r="NA2" s="115"/>
      <c r="NB2" s="115"/>
      <c r="NC2" s="115"/>
      <c r="ND2" s="115"/>
      <c r="NE2" s="115"/>
      <c r="NF2" s="115"/>
      <c r="NG2" s="115"/>
      <c r="NH2" s="115"/>
      <c r="NI2" s="115"/>
      <c r="NJ2" s="115"/>
      <c r="NK2" s="115"/>
      <c r="NL2" s="115"/>
      <c r="NM2" s="115"/>
      <c r="NN2" s="115"/>
      <c r="NO2" s="115"/>
      <c r="NP2" s="115"/>
      <c r="NQ2" s="115"/>
      <c r="NR2" s="115"/>
      <c r="NS2" s="115"/>
      <c r="NT2" s="115"/>
      <c r="NU2" s="115"/>
      <c r="NV2" s="115"/>
      <c r="NW2" s="115"/>
      <c r="NX2" s="115"/>
      <c r="NY2" s="115"/>
      <c r="NZ2" s="115"/>
      <c r="OA2" s="115"/>
      <c r="OB2" s="115"/>
      <c r="OC2" s="115"/>
      <c r="OD2" s="115"/>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27"/>
      <c r="AM3" s="225"/>
      <c r="AN3" s="225"/>
      <c r="AO3" s="225"/>
      <c r="AP3" s="225"/>
      <c r="AQ3" s="127"/>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27"/>
      <c r="CD3" s="225"/>
      <c r="CE3" s="225"/>
      <c r="CF3" s="225"/>
      <c r="CG3" s="225"/>
      <c r="CH3" s="127"/>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32"/>
      <c r="DV3" s="232"/>
      <c r="DW3" s="232"/>
      <c r="DX3" s="232"/>
      <c r="DY3" s="232"/>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32"/>
      <c r="FM3" s="232"/>
      <c r="FN3" s="232"/>
      <c r="FO3" s="232"/>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32"/>
      <c r="HC3" s="232"/>
      <c r="HD3" s="232"/>
      <c r="HE3" s="232"/>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281" t="s">
        <v>55</v>
      </c>
      <c r="B4" s="281"/>
      <c r="C4" s="281"/>
      <c r="D4" s="281"/>
      <c r="E4" s="281"/>
      <c r="F4" s="281"/>
      <c r="G4" s="5"/>
      <c r="H4" s="5"/>
      <c r="I4" s="5"/>
      <c r="J4" s="281" t="s">
        <v>56</v>
      </c>
      <c r="K4" s="281"/>
      <c r="L4" s="281"/>
      <c r="M4" s="281"/>
      <c r="N4" s="5"/>
      <c r="O4" s="281" t="s">
        <v>57</v>
      </c>
      <c r="P4" s="281"/>
      <c r="Q4" s="281"/>
      <c r="R4" s="281"/>
      <c r="S4" s="5"/>
      <c r="T4" s="281" t="s">
        <v>58</v>
      </c>
      <c r="U4" s="281"/>
      <c r="V4" s="281"/>
      <c r="W4" s="281"/>
      <c r="X4" s="5"/>
      <c r="Y4" s="281" t="s">
        <v>59</v>
      </c>
      <c r="Z4" s="281"/>
      <c r="AA4" s="281"/>
      <c r="AB4" s="281"/>
      <c r="AC4" s="5"/>
      <c r="AD4" s="5"/>
      <c r="AE4" s="5"/>
      <c r="AF4" s="5"/>
      <c r="AM4" s="226" t="b">
        <v>0</v>
      </c>
      <c r="AN4" s="226" t="b">
        <v>0</v>
      </c>
      <c r="AO4" s="226" t="b">
        <v>0</v>
      </c>
      <c r="AP4" s="226" t="b">
        <v>0</v>
      </c>
      <c r="AR4" s="281" t="s">
        <v>55</v>
      </c>
      <c r="AS4" s="281"/>
      <c r="AT4" s="281"/>
      <c r="AU4" s="281"/>
      <c r="AV4" s="281"/>
      <c r="AW4" s="281"/>
      <c r="AX4" s="5"/>
      <c r="AY4" s="5"/>
      <c r="AZ4" s="5"/>
      <c r="BA4" s="281" t="s">
        <v>56</v>
      </c>
      <c r="BB4" s="281"/>
      <c r="BC4" s="281"/>
      <c r="BD4" s="281"/>
      <c r="BE4" s="5"/>
      <c r="BF4" s="281" t="s">
        <v>57</v>
      </c>
      <c r="BG4" s="281"/>
      <c r="BH4" s="281"/>
      <c r="BI4" s="281"/>
      <c r="BJ4" s="5"/>
      <c r="BK4" s="281" t="s">
        <v>58</v>
      </c>
      <c r="BL4" s="281"/>
      <c r="BM4" s="281"/>
      <c r="BN4" s="281"/>
      <c r="BO4" s="5"/>
      <c r="BP4" s="281" t="s">
        <v>59</v>
      </c>
      <c r="BQ4" s="281"/>
      <c r="BR4" s="281"/>
      <c r="BS4" s="281"/>
      <c r="BT4" s="5"/>
      <c r="BU4" s="5"/>
      <c r="BV4" s="5"/>
      <c r="BW4" s="5"/>
      <c r="CD4" s="233" t="b">
        <v>0</v>
      </c>
      <c r="CF4" s="233" t="b">
        <v>0</v>
      </c>
      <c r="CG4" s="233" t="b">
        <v>0</v>
      </c>
      <c r="CJ4" s="281" t="s">
        <v>55</v>
      </c>
      <c r="CK4" s="281"/>
      <c r="CL4" s="281"/>
      <c r="CM4" s="281"/>
      <c r="CN4" s="281"/>
      <c r="CO4" s="281"/>
      <c r="CP4" s="5"/>
      <c r="CQ4" s="5"/>
      <c r="CR4" s="5"/>
      <c r="CS4" s="281" t="s">
        <v>56</v>
      </c>
      <c r="CT4" s="281"/>
      <c r="CU4" s="281"/>
      <c r="CV4" s="281"/>
      <c r="CW4" s="5"/>
      <c r="CX4" s="281" t="s">
        <v>57</v>
      </c>
      <c r="CY4" s="281"/>
      <c r="CZ4" s="281"/>
      <c r="DA4" s="281"/>
      <c r="DB4" s="5"/>
      <c r="DC4" s="281" t="s">
        <v>58</v>
      </c>
      <c r="DD4" s="281"/>
      <c r="DE4" s="281"/>
      <c r="DF4" s="281"/>
      <c r="DG4" s="5"/>
      <c r="DH4" s="281" t="s">
        <v>59</v>
      </c>
      <c r="DI4" s="281"/>
      <c r="DJ4" s="281"/>
      <c r="DK4" s="281"/>
      <c r="DL4" s="5"/>
      <c r="DM4" s="5"/>
      <c r="DN4" s="5"/>
      <c r="DO4" s="5"/>
      <c r="DU4" s="11" t="b">
        <v>0</v>
      </c>
      <c r="DV4" s="11" t="b">
        <v>0</v>
      </c>
      <c r="DW4" s="11" t="b">
        <v>0</v>
      </c>
      <c r="DX4" s="11" t="b">
        <v>0</v>
      </c>
      <c r="EA4" s="281" t="s">
        <v>55</v>
      </c>
      <c r="EB4" s="281"/>
      <c r="EC4" s="281"/>
      <c r="ED4" s="281"/>
      <c r="EE4" s="281"/>
      <c r="EF4" s="281"/>
      <c r="EG4" s="5"/>
      <c r="EH4" s="5"/>
      <c r="EI4" s="5"/>
      <c r="EJ4" s="281" t="s">
        <v>56</v>
      </c>
      <c r="EK4" s="281"/>
      <c r="EL4" s="281"/>
      <c r="EM4" s="281"/>
      <c r="EN4" s="5"/>
      <c r="EO4" s="281" t="s">
        <v>57</v>
      </c>
      <c r="EP4" s="281"/>
      <c r="EQ4" s="281"/>
      <c r="ER4" s="281"/>
      <c r="ES4" s="5"/>
      <c r="ET4" s="281" t="s">
        <v>58</v>
      </c>
      <c r="EU4" s="281"/>
      <c r="EV4" s="281"/>
      <c r="EW4" s="281"/>
      <c r="EX4" s="5"/>
      <c r="EY4" s="281" t="s">
        <v>59</v>
      </c>
      <c r="EZ4" s="281"/>
      <c r="FA4" s="281"/>
      <c r="FB4" s="281"/>
      <c r="FC4" s="5"/>
      <c r="FD4" s="5"/>
      <c r="FE4" s="5"/>
      <c r="FF4" s="5"/>
      <c r="FL4" s="11" t="b">
        <v>0</v>
      </c>
      <c r="FM4" s="11" t="b">
        <v>0</v>
      </c>
      <c r="FN4" s="11" t="b">
        <v>0</v>
      </c>
      <c r="FO4" s="11" t="b">
        <v>0</v>
      </c>
      <c r="FQ4" s="281" t="s">
        <v>55</v>
      </c>
      <c r="FR4" s="281"/>
      <c r="FS4" s="281"/>
      <c r="FT4" s="281"/>
      <c r="FU4" s="281"/>
      <c r="FV4" s="281"/>
      <c r="FW4" s="5"/>
      <c r="FX4" s="5"/>
      <c r="FY4" s="5"/>
      <c r="FZ4" s="281" t="s">
        <v>56</v>
      </c>
      <c r="GA4" s="281"/>
      <c r="GB4" s="281"/>
      <c r="GC4" s="281"/>
      <c r="GD4" s="5"/>
      <c r="GE4" s="281" t="s">
        <v>57</v>
      </c>
      <c r="GF4" s="281"/>
      <c r="GG4" s="281"/>
      <c r="GH4" s="281"/>
      <c r="GI4" s="5"/>
      <c r="GJ4" s="281" t="s">
        <v>58</v>
      </c>
      <c r="GK4" s="281"/>
      <c r="GL4" s="281"/>
      <c r="GM4" s="281"/>
      <c r="GN4" s="5"/>
      <c r="GO4" s="281" t="s">
        <v>59</v>
      </c>
      <c r="GP4" s="281"/>
      <c r="GQ4" s="281"/>
      <c r="GR4" s="281"/>
      <c r="GS4" s="5"/>
      <c r="GT4" s="5"/>
      <c r="GU4" s="5"/>
      <c r="GV4" s="5"/>
      <c r="HC4" s="11" t="b">
        <v>1</v>
      </c>
      <c r="HD4" s="11" t="b">
        <v>0</v>
      </c>
      <c r="HE4" s="11" t="b">
        <v>0</v>
      </c>
      <c r="HG4" s="281" t="s">
        <v>55</v>
      </c>
      <c r="HH4" s="281"/>
      <c r="HI4" s="281"/>
      <c r="HJ4" s="281"/>
      <c r="HK4" s="281"/>
      <c r="HL4" s="281"/>
      <c r="HM4" s="5"/>
      <c r="HN4" s="5"/>
      <c r="HO4" s="5"/>
      <c r="HP4" s="281" t="s">
        <v>56</v>
      </c>
      <c r="HQ4" s="281"/>
      <c r="HR4" s="281"/>
      <c r="HS4" s="281"/>
      <c r="HT4" s="5"/>
      <c r="HU4" s="281" t="s">
        <v>57</v>
      </c>
      <c r="HV4" s="281"/>
      <c r="HW4" s="281"/>
      <c r="HX4" s="281"/>
      <c r="HY4" s="5"/>
      <c r="HZ4" s="281" t="s">
        <v>58</v>
      </c>
      <c r="IA4" s="281"/>
      <c r="IB4" s="281"/>
      <c r="IC4" s="281"/>
      <c r="ID4" s="5"/>
      <c r="IE4" s="281" t="s">
        <v>59</v>
      </c>
      <c r="IF4" s="281"/>
      <c r="IG4" s="281"/>
      <c r="IH4" s="281"/>
      <c r="II4" s="5"/>
      <c r="IJ4" s="5"/>
      <c r="IK4" s="5"/>
      <c r="IL4" s="5"/>
      <c r="IQ4" s="281" t="s">
        <v>55</v>
      </c>
      <c r="IR4" s="281"/>
      <c r="IS4" s="281"/>
      <c r="IT4" s="281"/>
      <c r="IU4" s="281"/>
      <c r="IV4" s="281"/>
      <c r="IW4" s="5"/>
      <c r="IX4" s="5"/>
      <c r="IY4" s="5"/>
      <c r="IZ4" s="281" t="s">
        <v>56</v>
      </c>
      <c r="JA4" s="281"/>
      <c r="JB4" s="281"/>
      <c r="JC4" s="281"/>
      <c r="JD4" s="5"/>
      <c r="JE4" s="281" t="s">
        <v>57</v>
      </c>
      <c r="JF4" s="281"/>
      <c r="JG4" s="281"/>
      <c r="JH4" s="281"/>
      <c r="JI4" s="5"/>
      <c r="JJ4" s="281" t="s">
        <v>58</v>
      </c>
      <c r="JK4" s="281"/>
      <c r="JL4" s="281"/>
      <c r="JM4" s="281"/>
      <c r="JN4" s="5"/>
      <c r="JO4" s="281" t="s">
        <v>59</v>
      </c>
      <c r="JP4" s="281"/>
      <c r="JQ4" s="281"/>
      <c r="JR4" s="281"/>
      <c r="JS4" s="5"/>
      <c r="JT4" s="5"/>
      <c r="JU4" s="5"/>
      <c r="JV4" s="5"/>
      <c r="KA4" s="281" t="s">
        <v>55</v>
      </c>
      <c r="KB4" s="281"/>
      <c r="KC4" s="281"/>
      <c r="KD4" s="281"/>
      <c r="KE4" s="281"/>
      <c r="KF4" s="281"/>
      <c r="KG4" s="5"/>
      <c r="KH4" s="5"/>
      <c r="KI4" s="5"/>
      <c r="KJ4" s="281" t="s">
        <v>56</v>
      </c>
      <c r="KK4" s="281"/>
      <c r="KL4" s="281"/>
      <c r="KM4" s="281"/>
      <c r="KN4" s="5"/>
      <c r="KO4" s="281" t="s">
        <v>57</v>
      </c>
      <c r="KP4" s="281"/>
      <c r="KQ4" s="281"/>
      <c r="KR4" s="281"/>
      <c r="KS4" s="5"/>
      <c r="KT4" s="281" t="s">
        <v>58</v>
      </c>
      <c r="KU4" s="281"/>
      <c r="KV4" s="281"/>
      <c r="KW4" s="281"/>
      <c r="KX4" s="5"/>
      <c r="KY4" s="281" t="s">
        <v>59</v>
      </c>
      <c r="KZ4" s="281"/>
      <c r="LA4" s="281"/>
      <c r="LB4" s="281"/>
      <c r="LC4" s="5"/>
      <c r="LD4" s="5"/>
      <c r="LE4" s="5"/>
      <c r="LF4" s="5"/>
      <c r="LK4" s="281" t="s">
        <v>55</v>
      </c>
      <c r="LL4" s="281"/>
      <c r="LM4" s="281"/>
      <c r="LN4" s="281"/>
      <c r="LO4" s="281"/>
      <c r="LP4" s="281"/>
      <c r="LQ4" s="5"/>
      <c r="LR4" s="5"/>
      <c r="LS4" s="5"/>
      <c r="LT4" s="281" t="s">
        <v>56</v>
      </c>
      <c r="LU4" s="281"/>
      <c r="LV4" s="281"/>
      <c r="LW4" s="281"/>
      <c r="LX4" s="5"/>
      <c r="LY4" s="281" t="s">
        <v>57</v>
      </c>
      <c r="LZ4" s="281"/>
      <c r="MA4" s="281"/>
      <c r="MB4" s="281"/>
      <c r="MC4" s="5"/>
      <c r="MD4" s="281" t="s">
        <v>58</v>
      </c>
      <c r="ME4" s="281"/>
      <c r="MF4" s="281"/>
      <c r="MG4" s="281"/>
      <c r="MH4" s="5"/>
      <c r="MI4" s="281" t="s">
        <v>59</v>
      </c>
      <c r="MJ4" s="281"/>
      <c r="MK4" s="281"/>
      <c r="ML4" s="281"/>
      <c r="MM4" s="5"/>
      <c r="MN4" s="5"/>
      <c r="MO4" s="5"/>
      <c r="MP4" s="5"/>
      <c r="MU4" s="281" t="s">
        <v>55</v>
      </c>
      <c r="MV4" s="281"/>
      <c r="MW4" s="281"/>
      <c r="MX4" s="281"/>
      <c r="MY4" s="281"/>
      <c r="MZ4" s="281"/>
      <c r="NA4" s="5"/>
      <c r="NB4" s="5"/>
      <c r="NC4" s="5"/>
      <c r="ND4" s="281" t="s">
        <v>56</v>
      </c>
      <c r="NE4" s="281"/>
      <c r="NF4" s="281"/>
      <c r="NG4" s="281"/>
      <c r="NH4" s="5"/>
      <c r="NI4" s="281" t="s">
        <v>57</v>
      </c>
      <c r="NJ4" s="281"/>
      <c r="NK4" s="281"/>
      <c r="NL4" s="281"/>
      <c r="NM4" s="5"/>
      <c r="NN4" s="281" t="s">
        <v>58</v>
      </c>
      <c r="NO4" s="281"/>
      <c r="NP4" s="281"/>
      <c r="NQ4" s="281"/>
      <c r="NR4" s="5"/>
      <c r="NS4" s="281" t="s">
        <v>59</v>
      </c>
      <c r="NT4" s="281"/>
      <c r="NU4" s="281"/>
      <c r="NV4" s="281"/>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29"/>
      <c r="AQ5" s="129"/>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29"/>
      <c r="CD5" s="226"/>
      <c r="CE5" s="226"/>
      <c r="CF5" s="226"/>
      <c r="CG5" s="226"/>
      <c r="CH5" s="129"/>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31"/>
      <c r="DV5" s="231"/>
      <c r="DW5" s="231"/>
      <c r="DX5" s="231"/>
      <c r="DY5" s="231"/>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31"/>
      <c r="FM5" s="231"/>
      <c r="FN5" s="231"/>
      <c r="FO5" s="231"/>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31"/>
      <c r="HC5" s="231"/>
      <c r="HD5" s="231"/>
      <c r="HE5" s="231"/>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27"/>
      <c r="AM6" s="225"/>
      <c r="AN6" s="225"/>
      <c r="AO6" s="225"/>
      <c r="AP6" s="225"/>
      <c r="AQ6" s="127"/>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27"/>
      <c r="CD6" s="225"/>
      <c r="CE6" s="225"/>
      <c r="CF6" s="225"/>
      <c r="CG6" s="225"/>
      <c r="CH6" s="127"/>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32"/>
      <c r="DV6" s="232"/>
      <c r="DW6" s="232"/>
      <c r="DX6" s="232"/>
      <c r="DY6" s="232"/>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32"/>
      <c r="FM6" s="232"/>
      <c r="FN6" s="232"/>
      <c r="FO6" s="232"/>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32"/>
      <c r="HC6" s="232"/>
      <c r="HD6" s="232"/>
      <c r="HE6" s="232"/>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281" t="s">
        <v>60</v>
      </c>
      <c r="B7" s="281"/>
      <c r="C7" s="281"/>
      <c r="D7" s="281"/>
      <c r="E7" s="281"/>
      <c r="F7" s="281"/>
      <c r="G7" s="5"/>
      <c r="H7" s="281" t="s">
        <v>61</v>
      </c>
      <c r="I7" s="281"/>
      <c r="J7" s="281"/>
      <c r="K7" s="281"/>
      <c r="L7" s="281"/>
      <c r="M7" s="281"/>
      <c r="N7" s="281"/>
      <c r="O7" s="281"/>
      <c r="P7" s="5"/>
      <c r="Q7" s="5" t="s">
        <v>64</v>
      </c>
      <c r="R7" s="289"/>
      <c r="S7" s="289"/>
      <c r="T7" s="289"/>
      <c r="U7" s="5" t="s">
        <v>65</v>
      </c>
      <c r="V7" s="5"/>
      <c r="W7" s="5"/>
      <c r="X7" s="5"/>
      <c r="Y7" s="5"/>
      <c r="Z7" s="5"/>
      <c r="AA7" s="5"/>
      <c r="AB7" s="5"/>
      <c r="AC7" s="5"/>
      <c r="AD7" s="5"/>
      <c r="AE7" s="5"/>
      <c r="AF7" s="5"/>
      <c r="AG7" s="5"/>
      <c r="AH7" s="5"/>
      <c r="AI7" s="5"/>
      <c r="AJ7" s="5"/>
      <c r="AK7" s="5"/>
      <c r="AL7" s="129"/>
      <c r="AM7" s="226" t="str">
        <f>IF(R7&lt;&gt;"","1"&amp;TEXT(R7,"00"),
IF(R8&lt;&gt;"","2"&amp;TEXT(R8,"00"),
IF(R9&lt;&gt;"","3"&amp;TEXT(R9,"00"),"")))</f>
        <v/>
      </c>
      <c r="AQ7" s="129"/>
      <c r="AR7" s="281" t="s">
        <v>60</v>
      </c>
      <c r="AS7" s="281"/>
      <c r="AT7" s="281"/>
      <c r="AU7" s="281"/>
      <c r="AV7" s="281"/>
      <c r="AW7" s="281"/>
      <c r="AX7" s="5"/>
      <c r="AY7" s="281" t="s">
        <v>61</v>
      </c>
      <c r="AZ7" s="281"/>
      <c r="BA7" s="281"/>
      <c r="BB7" s="281"/>
      <c r="BC7" s="281"/>
      <c r="BD7" s="281"/>
      <c r="BE7" s="281"/>
      <c r="BF7" s="281"/>
      <c r="BG7" s="5"/>
      <c r="BH7" s="5" t="s">
        <v>64</v>
      </c>
      <c r="BI7" s="289"/>
      <c r="BJ7" s="289"/>
      <c r="BK7" s="289"/>
      <c r="BL7" s="5" t="s">
        <v>65</v>
      </c>
      <c r="BM7" s="5"/>
      <c r="BN7" s="5"/>
      <c r="BO7" s="5"/>
      <c r="BP7" s="5"/>
      <c r="BQ7" s="5"/>
      <c r="BR7" s="5"/>
      <c r="BS7" s="5"/>
      <c r="BT7" s="5"/>
      <c r="BU7" s="5"/>
      <c r="BV7" s="5"/>
      <c r="BW7" s="5"/>
      <c r="BX7" s="5"/>
      <c r="BY7" s="5"/>
      <c r="BZ7" s="5"/>
      <c r="CA7" s="5"/>
      <c r="CB7" s="5"/>
      <c r="CC7" s="129"/>
      <c r="CD7" s="226" t="str">
        <f>IF(BI7&lt;&gt;"","1"&amp;TEXT(BI7,"00"),
IF(BI8&lt;&gt;"","2"&amp;TEXT(BI8,"00"),
IF(BI9&lt;&gt;"","3"&amp;TEXT(BI9,"00"),"")))</f>
        <v/>
      </c>
      <c r="CE7" s="226"/>
      <c r="CF7" s="226"/>
      <c r="CG7" s="226"/>
      <c r="CH7" s="129"/>
      <c r="CI7" s="5"/>
      <c r="CJ7" s="281" t="s">
        <v>60</v>
      </c>
      <c r="CK7" s="281"/>
      <c r="CL7" s="281"/>
      <c r="CM7" s="281"/>
      <c r="CN7" s="281"/>
      <c r="CO7" s="281"/>
      <c r="CP7" s="5"/>
      <c r="CQ7" s="281" t="s">
        <v>61</v>
      </c>
      <c r="CR7" s="281"/>
      <c r="CS7" s="281"/>
      <c r="CT7" s="281"/>
      <c r="CU7" s="281"/>
      <c r="CV7" s="281"/>
      <c r="CW7" s="281"/>
      <c r="CX7" s="281"/>
      <c r="CY7" s="5"/>
      <c r="CZ7" s="5" t="s">
        <v>64</v>
      </c>
      <c r="DA7" s="289"/>
      <c r="DB7" s="289"/>
      <c r="DC7" s="289"/>
      <c r="DD7" s="5" t="s">
        <v>65</v>
      </c>
      <c r="DE7" s="5"/>
      <c r="DF7" s="5"/>
      <c r="DG7" s="5"/>
      <c r="DH7" s="5"/>
      <c r="DI7" s="5"/>
      <c r="DJ7" s="5"/>
      <c r="DK7" s="5"/>
      <c r="DL7" s="5"/>
      <c r="DM7" s="5"/>
      <c r="DN7" s="5"/>
      <c r="DO7" s="5"/>
      <c r="DP7" s="5"/>
      <c r="DQ7" s="5"/>
      <c r="DR7" s="5"/>
      <c r="DS7" s="5"/>
      <c r="DT7" s="5"/>
      <c r="DU7" s="226" t="str">
        <f>IF(DA7&lt;&gt;"","1"&amp;TEXT(DA7,"00"),
IF(DA8&lt;&gt;"","2"&amp;TEXT(DA8,"00"),
IF(DA9&lt;&gt;"","3"&amp;TEXT(DA9,"00"),"")))</f>
        <v/>
      </c>
      <c r="DV7" s="231"/>
      <c r="DW7" s="231"/>
      <c r="DX7" s="231"/>
      <c r="DY7" s="231"/>
      <c r="DZ7" s="5"/>
      <c r="EA7" s="281" t="s">
        <v>60</v>
      </c>
      <c r="EB7" s="281"/>
      <c r="EC7" s="281"/>
      <c r="ED7" s="281"/>
      <c r="EE7" s="281"/>
      <c r="EF7" s="281"/>
      <c r="EG7" s="5"/>
      <c r="EH7" s="281" t="s">
        <v>61</v>
      </c>
      <c r="EI7" s="281"/>
      <c r="EJ7" s="281"/>
      <c r="EK7" s="281"/>
      <c r="EL7" s="281"/>
      <c r="EM7" s="281"/>
      <c r="EN7" s="281"/>
      <c r="EO7" s="281"/>
      <c r="EP7" s="5"/>
      <c r="EQ7" s="5" t="s">
        <v>64</v>
      </c>
      <c r="ER7" s="289"/>
      <c r="ES7" s="289"/>
      <c r="ET7" s="289"/>
      <c r="EU7" s="5" t="s">
        <v>65</v>
      </c>
      <c r="EV7" s="5"/>
      <c r="EW7" s="5"/>
      <c r="EX7" s="5"/>
      <c r="EY7" s="5"/>
      <c r="EZ7" s="5"/>
      <c r="FA7" s="5"/>
      <c r="FB7" s="5"/>
      <c r="FC7" s="5"/>
      <c r="FD7" s="5"/>
      <c r="FE7" s="5"/>
      <c r="FF7" s="5"/>
      <c r="FG7" s="5"/>
      <c r="FH7" s="5"/>
      <c r="FI7" s="5"/>
      <c r="FJ7" s="5"/>
      <c r="FK7" s="5"/>
      <c r="FL7" s="226" t="str">
        <f>IF(ER7&lt;&gt;"","1"&amp;TEXT(ER7,"00"),
IF(ER8&lt;&gt;"","2"&amp;TEXT(ER8,"00"),
IF(ER9&lt;&gt;"","3"&amp;TEXT(ER9,"00"),"")))</f>
        <v/>
      </c>
      <c r="FM7" s="231"/>
      <c r="FN7" s="231"/>
      <c r="FO7" s="231"/>
      <c r="FP7" s="5"/>
      <c r="FQ7" s="281" t="s">
        <v>60</v>
      </c>
      <c r="FR7" s="281"/>
      <c r="FS7" s="281"/>
      <c r="FT7" s="281"/>
      <c r="FU7" s="281"/>
      <c r="FV7" s="281"/>
      <c r="FW7" s="5"/>
      <c r="FX7" s="281" t="s">
        <v>61</v>
      </c>
      <c r="FY7" s="281"/>
      <c r="FZ7" s="281"/>
      <c r="GA7" s="281"/>
      <c r="GB7" s="281"/>
      <c r="GC7" s="281"/>
      <c r="GD7" s="281"/>
      <c r="GE7" s="281"/>
      <c r="GF7" s="5"/>
      <c r="GG7" s="5" t="s">
        <v>64</v>
      </c>
      <c r="GH7" s="289"/>
      <c r="GI7" s="289"/>
      <c r="GJ7" s="289"/>
      <c r="GK7" s="5" t="s">
        <v>65</v>
      </c>
      <c r="GL7" s="5"/>
      <c r="GM7" s="5"/>
      <c r="GN7" s="5"/>
      <c r="GO7" s="5"/>
      <c r="GP7" s="5"/>
      <c r="GQ7" s="5"/>
      <c r="GR7" s="5"/>
      <c r="GS7" s="5"/>
      <c r="GT7" s="5"/>
      <c r="GU7" s="5"/>
      <c r="GV7" s="5"/>
      <c r="GW7" s="5"/>
      <c r="GX7" s="5"/>
      <c r="GY7" s="5"/>
      <c r="GZ7" s="5"/>
      <c r="HA7" s="5"/>
      <c r="HB7" s="226" t="str">
        <f>IF(GH7&lt;&gt;"","1"&amp;TEXT(GH7,"00"),
IF(GH8&lt;&gt;"","2"&amp;TEXT(GH8,"00"),
IF(GH9&lt;&gt;"","3"&amp;TEXT(GH9,"00"),"")))</f>
        <v/>
      </c>
      <c r="HC7" s="231"/>
      <c r="HD7" s="231"/>
      <c r="HE7" s="231"/>
      <c r="HF7" s="5"/>
      <c r="HG7" s="281" t="s">
        <v>60</v>
      </c>
      <c r="HH7" s="281"/>
      <c r="HI7" s="281"/>
      <c r="HJ7" s="281"/>
      <c r="HK7" s="281"/>
      <c r="HL7" s="281"/>
      <c r="HM7" s="5"/>
      <c r="HN7" s="281" t="s">
        <v>61</v>
      </c>
      <c r="HO7" s="281"/>
      <c r="HP7" s="281"/>
      <c r="HQ7" s="281"/>
      <c r="HR7" s="281"/>
      <c r="HS7" s="281"/>
      <c r="HT7" s="281"/>
      <c r="HU7" s="281"/>
      <c r="HV7" s="5"/>
      <c r="HW7" s="5" t="s">
        <v>64</v>
      </c>
      <c r="HX7" s="289"/>
      <c r="HY7" s="289"/>
      <c r="HZ7" s="289"/>
      <c r="IA7" s="5" t="s">
        <v>65</v>
      </c>
      <c r="IB7" s="5"/>
      <c r="IC7" s="5"/>
      <c r="ID7" s="5"/>
      <c r="IE7" s="5"/>
      <c r="IF7" s="5"/>
      <c r="IG7" s="5"/>
      <c r="IH7" s="5"/>
      <c r="II7" s="5"/>
      <c r="IJ7" s="5"/>
      <c r="IK7" s="5"/>
      <c r="IL7" s="5"/>
      <c r="IM7" s="5"/>
      <c r="IN7" s="5"/>
      <c r="IO7" s="5"/>
      <c r="IP7" s="5"/>
      <c r="IQ7" s="281" t="s">
        <v>60</v>
      </c>
      <c r="IR7" s="281"/>
      <c r="IS7" s="281"/>
      <c r="IT7" s="281"/>
      <c r="IU7" s="281"/>
      <c r="IV7" s="281"/>
      <c r="IW7" s="5"/>
      <c r="IX7" s="281" t="s">
        <v>61</v>
      </c>
      <c r="IY7" s="281"/>
      <c r="IZ7" s="281"/>
      <c r="JA7" s="281"/>
      <c r="JB7" s="281"/>
      <c r="JC7" s="281"/>
      <c r="JD7" s="281"/>
      <c r="JE7" s="281"/>
      <c r="JF7" s="5"/>
      <c r="JG7" s="5" t="s">
        <v>64</v>
      </c>
      <c r="JH7" s="289"/>
      <c r="JI7" s="289"/>
      <c r="JJ7" s="289"/>
      <c r="JK7" s="5" t="s">
        <v>65</v>
      </c>
      <c r="JL7" s="5"/>
      <c r="JM7" s="5"/>
      <c r="JN7" s="5"/>
      <c r="JO7" s="5"/>
      <c r="JP7" s="5"/>
      <c r="JQ7" s="5"/>
      <c r="JR7" s="5"/>
      <c r="JS7" s="5"/>
      <c r="JT7" s="5"/>
      <c r="JU7" s="5"/>
      <c r="JV7" s="5"/>
      <c r="JW7" s="5"/>
      <c r="JX7" s="5"/>
      <c r="JY7" s="5"/>
      <c r="JZ7" s="5"/>
      <c r="KA7" s="281" t="s">
        <v>60</v>
      </c>
      <c r="KB7" s="281"/>
      <c r="KC7" s="281"/>
      <c r="KD7" s="281"/>
      <c r="KE7" s="281"/>
      <c r="KF7" s="281"/>
      <c r="KG7" s="5"/>
      <c r="KH7" s="281" t="s">
        <v>61</v>
      </c>
      <c r="KI7" s="281"/>
      <c r="KJ7" s="281"/>
      <c r="KK7" s="281"/>
      <c r="KL7" s="281"/>
      <c r="KM7" s="281"/>
      <c r="KN7" s="281"/>
      <c r="KO7" s="281"/>
      <c r="KP7" s="5"/>
      <c r="KQ7" s="5" t="s">
        <v>64</v>
      </c>
      <c r="KR7" s="289"/>
      <c r="KS7" s="289"/>
      <c r="KT7" s="289"/>
      <c r="KU7" s="5" t="s">
        <v>65</v>
      </c>
      <c r="KV7" s="5"/>
      <c r="KW7" s="5"/>
      <c r="KX7" s="5"/>
      <c r="KY7" s="5"/>
      <c r="KZ7" s="5"/>
      <c r="LA7" s="5"/>
      <c r="LB7" s="5"/>
      <c r="LC7" s="5"/>
      <c r="LD7" s="5"/>
      <c r="LE7" s="5"/>
      <c r="LF7" s="5"/>
      <c r="LG7" s="5"/>
      <c r="LH7" s="5"/>
      <c r="LI7" s="5"/>
      <c r="LJ7" s="5"/>
      <c r="LK7" s="281" t="s">
        <v>60</v>
      </c>
      <c r="LL7" s="281"/>
      <c r="LM7" s="281"/>
      <c r="LN7" s="281"/>
      <c r="LO7" s="281"/>
      <c r="LP7" s="281"/>
      <c r="LQ7" s="5"/>
      <c r="LR7" s="281" t="s">
        <v>61</v>
      </c>
      <c r="LS7" s="281"/>
      <c r="LT7" s="281"/>
      <c r="LU7" s="281"/>
      <c r="LV7" s="281"/>
      <c r="LW7" s="281"/>
      <c r="LX7" s="281"/>
      <c r="LY7" s="281"/>
      <c r="LZ7" s="5"/>
      <c r="MA7" s="5" t="s">
        <v>64</v>
      </c>
      <c r="MB7" s="289"/>
      <c r="MC7" s="289"/>
      <c r="MD7" s="289"/>
      <c r="ME7" s="5" t="s">
        <v>65</v>
      </c>
      <c r="MF7" s="5"/>
      <c r="MG7" s="5"/>
      <c r="MH7" s="5"/>
      <c r="MI7" s="5"/>
      <c r="MJ7" s="5"/>
      <c r="MK7" s="5"/>
      <c r="ML7" s="5"/>
      <c r="MM7" s="5"/>
      <c r="MN7" s="5"/>
      <c r="MO7" s="5"/>
      <c r="MP7" s="5"/>
      <c r="MQ7" s="5"/>
      <c r="MR7" s="5"/>
      <c r="MS7" s="5"/>
      <c r="MT7" s="5"/>
      <c r="MU7" s="281" t="s">
        <v>60</v>
      </c>
      <c r="MV7" s="281"/>
      <c r="MW7" s="281"/>
      <c r="MX7" s="281"/>
      <c r="MY7" s="281"/>
      <c r="MZ7" s="281"/>
      <c r="NA7" s="5"/>
      <c r="NB7" s="281" t="s">
        <v>61</v>
      </c>
      <c r="NC7" s="281"/>
      <c r="ND7" s="281"/>
      <c r="NE7" s="281"/>
      <c r="NF7" s="281"/>
      <c r="NG7" s="281"/>
      <c r="NH7" s="281"/>
      <c r="NI7" s="281"/>
      <c r="NJ7" s="5"/>
      <c r="NK7" s="5" t="s">
        <v>64</v>
      </c>
      <c r="NL7" s="289"/>
      <c r="NM7" s="289"/>
      <c r="NN7" s="289"/>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281" t="s">
        <v>62</v>
      </c>
      <c r="I8" s="281"/>
      <c r="J8" s="281"/>
      <c r="K8" s="281"/>
      <c r="L8" s="281"/>
      <c r="M8" s="281"/>
      <c r="N8" s="281"/>
      <c r="O8" s="281"/>
      <c r="P8" s="5"/>
      <c r="Q8" s="5" t="s">
        <v>64</v>
      </c>
      <c r="R8" s="289"/>
      <c r="S8" s="289"/>
      <c r="T8" s="289"/>
      <c r="U8" s="5" t="s">
        <v>65</v>
      </c>
      <c r="V8" s="5"/>
      <c r="W8" s="5"/>
      <c r="X8" s="5"/>
      <c r="Y8" s="5"/>
      <c r="Z8" s="5"/>
      <c r="AA8" s="5"/>
      <c r="AB8" s="5"/>
      <c r="AC8" s="5"/>
      <c r="AD8" s="5"/>
      <c r="AE8" s="5"/>
      <c r="AF8" s="5"/>
      <c r="AG8" s="5"/>
      <c r="AH8" s="5"/>
      <c r="AI8" s="5"/>
      <c r="AJ8" s="5"/>
      <c r="AK8" s="5"/>
      <c r="AL8" s="129"/>
      <c r="AQ8" s="129"/>
      <c r="AR8" s="5"/>
      <c r="AS8" s="5"/>
      <c r="AT8" s="5"/>
      <c r="AU8" s="5"/>
      <c r="AV8" s="5"/>
      <c r="AW8" s="5"/>
      <c r="AX8" s="5"/>
      <c r="AY8" s="281" t="s">
        <v>62</v>
      </c>
      <c r="AZ8" s="281"/>
      <c r="BA8" s="281"/>
      <c r="BB8" s="281"/>
      <c r="BC8" s="281"/>
      <c r="BD8" s="281"/>
      <c r="BE8" s="281"/>
      <c r="BF8" s="281"/>
      <c r="BG8" s="5"/>
      <c r="BH8" s="5" t="s">
        <v>64</v>
      </c>
      <c r="BI8" s="289"/>
      <c r="BJ8" s="289"/>
      <c r="BK8" s="289"/>
      <c r="BL8" s="5" t="s">
        <v>65</v>
      </c>
      <c r="BM8" s="5"/>
      <c r="BN8" s="5"/>
      <c r="BO8" s="5"/>
      <c r="BP8" s="5"/>
      <c r="BQ8" s="5"/>
      <c r="BR8" s="5"/>
      <c r="BS8" s="5"/>
      <c r="BT8" s="5"/>
      <c r="BU8" s="5"/>
      <c r="BV8" s="5"/>
      <c r="BW8" s="5"/>
      <c r="BX8" s="5"/>
      <c r="BY8" s="5"/>
      <c r="BZ8" s="5"/>
      <c r="CA8" s="5"/>
      <c r="CB8" s="5"/>
      <c r="CC8" s="129"/>
      <c r="CD8" s="226"/>
      <c r="CE8" s="226"/>
      <c r="CF8" s="226"/>
      <c r="CG8" s="226"/>
      <c r="CH8" s="129"/>
      <c r="CI8" s="5"/>
      <c r="CJ8" s="5"/>
      <c r="CK8" s="5"/>
      <c r="CL8" s="5"/>
      <c r="CM8" s="5"/>
      <c r="CN8" s="5"/>
      <c r="CO8" s="5"/>
      <c r="CP8" s="5"/>
      <c r="CQ8" s="281" t="s">
        <v>62</v>
      </c>
      <c r="CR8" s="281"/>
      <c r="CS8" s="281"/>
      <c r="CT8" s="281"/>
      <c r="CU8" s="281"/>
      <c r="CV8" s="281"/>
      <c r="CW8" s="281"/>
      <c r="CX8" s="281"/>
      <c r="CY8" s="5"/>
      <c r="CZ8" s="5" t="s">
        <v>64</v>
      </c>
      <c r="DA8" s="289"/>
      <c r="DB8" s="289"/>
      <c r="DC8" s="289"/>
      <c r="DD8" s="5" t="s">
        <v>65</v>
      </c>
      <c r="DE8" s="5"/>
      <c r="DF8" s="5"/>
      <c r="DG8" s="5"/>
      <c r="DH8" s="5"/>
      <c r="DI8" s="5"/>
      <c r="DJ8" s="5"/>
      <c r="DK8" s="5"/>
      <c r="DL8" s="5"/>
      <c r="DM8" s="5"/>
      <c r="DN8" s="5"/>
      <c r="DO8" s="5"/>
      <c r="DP8" s="5"/>
      <c r="DQ8" s="5"/>
      <c r="DR8" s="5"/>
      <c r="DS8" s="5"/>
      <c r="DT8" s="5"/>
      <c r="DU8" s="231"/>
      <c r="DV8" s="231"/>
      <c r="DW8" s="231"/>
      <c r="DX8" s="231"/>
      <c r="DY8" s="231"/>
      <c r="DZ8" s="5"/>
      <c r="EA8" s="5"/>
      <c r="EB8" s="5"/>
      <c r="EC8" s="5"/>
      <c r="ED8" s="5"/>
      <c r="EE8" s="5"/>
      <c r="EF8" s="5"/>
      <c r="EG8" s="5"/>
      <c r="EH8" s="281" t="s">
        <v>62</v>
      </c>
      <c r="EI8" s="281"/>
      <c r="EJ8" s="281"/>
      <c r="EK8" s="281"/>
      <c r="EL8" s="281"/>
      <c r="EM8" s="281"/>
      <c r="EN8" s="281"/>
      <c r="EO8" s="281"/>
      <c r="EP8" s="5"/>
      <c r="EQ8" s="5" t="s">
        <v>64</v>
      </c>
      <c r="ER8" s="289"/>
      <c r="ES8" s="289"/>
      <c r="ET8" s="289"/>
      <c r="EU8" s="5" t="s">
        <v>65</v>
      </c>
      <c r="EV8" s="5"/>
      <c r="EW8" s="5"/>
      <c r="EX8" s="5"/>
      <c r="EY8" s="5"/>
      <c r="EZ8" s="5"/>
      <c r="FA8" s="5"/>
      <c r="FB8" s="5"/>
      <c r="FC8" s="5"/>
      <c r="FD8" s="5"/>
      <c r="FE8" s="5"/>
      <c r="FF8" s="5"/>
      <c r="FG8" s="5"/>
      <c r="FH8" s="5"/>
      <c r="FI8" s="5"/>
      <c r="FJ8" s="5"/>
      <c r="FK8" s="5"/>
      <c r="FL8" s="231"/>
      <c r="FM8" s="231"/>
      <c r="FN8" s="231"/>
      <c r="FO8" s="231"/>
      <c r="FP8" s="5"/>
      <c r="FQ8" s="5"/>
      <c r="FR8" s="5"/>
      <c r="FS8" s="5"/>
      <c r="FT8" s="5"/>
      <c r="FU8" s="5"/>
      <c r="FV8" s="5"/>
      <c r="FW8" s="5"/>
      <c r="FX8" s="281" t="s">
        <v>62</v>
      </c>
      <c r="FY8" s="281"/>
      <c r="FZ8" s="281"/>
      <c r="GA8" s="281"/>
      <c r="GB8" s="281"/>
      <c r="GC8" s="281"/>
      <c r="GD8" s="281"/>
      <c r="GE8" s="281"/>
      <c r="GF8" s="5"/>
      <c r="GG8" s="5" t="s">
        <v>64</v>
      </c>
      <c r="GH8" s="289"/>
      <c r="GI8" s="289"/>
      <c r="GJ8" s="289"/>
      <c r="GK8" s="5" t="s">
        <v>65</v>
      </c>
      <c r="GL8" s="5"/>
      <c r="GM8" s="5"/>
      <c r="GN8" s="5"/>
      <c r="GO8" s="5"/>
      <c r="GP8" s="5"/>
      <c r="GQ8" s="5"/>
      <c r="GR8" s="5"/>
      <c r="GS8" s="5"/>
      <c r="GT8" s="5"/>
      <c r="GU8" s="5"/>
      <c r="GV8" s="5"/>
      <c r="GW8" s="5"/>
      <c r="GX8" s="5"/>
      <c r="GY8" s="5"/>
      <c r="GZ8" s="5"/>
      <c r="HA8" s="5"/>
      <c r="HB8" s="231"/>
      <c r="HC8" s="231"/>
      <c r="HD8" s="231"/>
      <c r="HE8" s="231"/>
      <c r="HF8" s="5"/>
      <c r="HG8" s="5"/>
      <c r="HH8" s="5"/>
      <c r="HI8" s="5"/>
      <c r="HJ8" s="5"/>
      <c r="HK8" s="5"/>
      <c r="HL8" s="5"/>
      <c r="HM8" s="5"/>
      <c r="HN8" s="281" t="s">
        <v>62</v>
      </c>
      <c r="HO8" s="281"/>
      <c r="HP8" s="281"/>
      <c r="HQ8" s="281"/>
      <c r="HR8" s="281"/>
      <c r="HS8" s="281"/>
      <c r="HT8" s="281"/>
      <c r="HU8" s="281"/>
      <c r="HV8" s="5"/>
      <c r="HW8" s="5" t="s">
        <v>64</v>
      </c>
      <c r="HX8" s="289"/>
      <c r="HY8" s="289"/>
      <c r="HZ8" s="289"/>
      <c r="IA8" s="5" t="s">
        <v>65</v>
      </c>
      <c r="IB8" s="5"/>
      <c r="IC8" s="5"/>
      <c r="ID8" s="5"/>
      <c r="IE8" s="5"/>
      <c r="IF8" s="5"/>
      <c r="IG8" s="5"/>
      <c r="IH8" s="5"/>
      <c r="II8" s="5"/>
      <c r="IJ8" s="5"/>
      <c r="IK8" s="5"/>
      <c r="IL8" s="5"/>
      <c r="IM8" s="5"/>
      <c r="IN8" s="5"/>
      <c r="IO8" s="5"/>
      <c r="IP8" s="5"/>
      <c r="IQ8" s="5"/>
      <c r="IR8" s="5"/>
      <c r="IS8" s="5"/>
      <c r="IT8" s="5"/>
      <c r="IU8" s="5"/>
      <c r="IV8" s="5"/>
      <c r="IW8" s="5"/>
      <c r="IX8" s="281" t="s">
        <v>62</v>
      </c>
      <c r="IY8" s="281"/>
      <c r="IZ8" s="281"/>
      <c r="JA8" s="281"/>
      <c r="JB8" s="281"/>
      <c r="JC8" s="281"/>
      <c r="JD8" s="281"/>
      <c r="JE8" s="281"/>
      <c r="JF8" s="5"/>
      <c r="JG8" s="5" t="s">
        <v>64</v>
      </c>
      <c r="JH8" s="289"/>
      <c r="JI8" s="289"/>
      <c r="JJ8" s="289"/>
      <c r="JK8" s="5" t="s">
        <v>65</v>
      </c>
      <c r="JL8" s="5"/>
      <c r="JM8" s="5"/>
      <c r="JN8" s="5"/>
      <c r="JO8" s="5"/>
      <c r="JP8" s="5"/>
      <c r="JQ8" s="5"/>
      <c r="JR8" s="5"/>
      <c r="JS8" s="5"/>
      <c r="JT8" s="5"/>
      <c r="JU8" s="5"/>
      <c r="JV8" s="5"/>
      <c r="JW8" s="5"/>
      <c r="JX8" s="5"/>
      <c r="JY8" s="5"/>
      <c r="JZ8" s="5"/>
      <c r="KA8" s="5"/>
      <c r="KB8" s="5"/>
      <c r="KC8" s="5"/>
      <c r="KD8" s="5"/>
      <c r="KE8" s="5"/>
      <c r="KF8" s="5"/>
      <c r="KG8" s="5"/>
      <c r="KH8" s="281" t="s">
        <v>62</v>
      </c>
      <c r="KI8" s="281"/>
      <c r="KJ8" s="281"/>
      <c r="KK8" s="281"/>
      <c r="KL8" s="281"/>
      <c r="KM8" s="281"/>
      <c r="KN8" s="281"/>
      <c r="KO8" s="281"/>
      <c r="KP8" s="5"/>
      <c r="KQ8" s="5" t="s">
        <v>64</v>
      </c>
      <c r="KR8" s="289"/>
      <c r="KS8" s="289"/>
      <c r="KT8" s="289"/>
      <c r="KU8" s="5" t="s">
        <v>65</v>
      </c>
      <c r="KV8" s="5"/>
      <c r="KW8" s="5"/>
      <c r="KX8" s="5"/>
      <c r="KY8" s="5"/>
      <c r="KZ8" s="5"/>
      <c r="LA8" s="5"/>
      <c r="LB8" s="5"/>
      <c r="LC8" s="5"/>
      <c r="LD8" s="5"/>
      <c r="LE8" s="5"/>
      <c r="LF8" s="5"/>
      <c r="LG8" s="5"/>
      <c r="LH8" s="5"/>
      <c r="LI8" s="5"/>
      <c r="LJ8" s="5"/>
      <c r="LK8" s="5"/>
      <c r="LL8" s="5"/>
      <c r="LM8" s="5"/>
      <c r="LN8" s="5"/>
      <c r="LO8" s="5"/>
      <c r="LP8" s="5"/>
      <c r="LQ8" s="5"/>
      <c r="LR8" s="281" t="s">
        <v>62</v>
      </c>
      <c r="LS8" s="281"/>
      <c r="LT8" s="281"/>
      <c r="LU8" s="281"/>
      <c r="LV8" s="281"/>
      <c r="LW8" s="281"/>
      <c r="LX8" s="281"/>
      <c r="LY8" s="281"/>
      <c r="LZ8" s="5"/>
      <c r="MA8" s="5" t="s">
        <v>64</v>
      </c>
      <c r="MB8" s="289"/>
      <c r="MC8" s="289"/>
      <c r="MD8" s="289"/>
      <c r="ME8" s="5" t="s">
        <v>65</v>
      </c>
      <c r="MF8" s="5"/>
      <c r="MG8" s="5"/>
      <c r="MH8" s="5"/>
      <c r="MI8" s="5"/>
      <c r="MJ8" s="5"/>
      <c r="MK8" s="5"/>
      <c r="ML8" s="5"/>
      <c r="MM8" s="5"/>
      <c r="MN8" s="5"/>
      <c r="MO8" s="5"/>
      <c r="MP8" s="5"/>
      <c r="MQ8" s="5"/>
      <c r="MR8" s="5"/>
      <c r="MS8" s="5"/>
      <c r="MT8" s="5"/>
      <c r="MU8" s="5"/>
      <c r="MV8" s="5"/>
      <c r="MW8" s="5"/>
      <c r="MX8" s="5"/>
      <c r="MY8" s="5"/>
      <c r="MZ8" s="5"/>
      <c r="NA8" s="5"/>
      <c r="NB8" s="281" t="s">
        <v>62</v>
      </c>
      <c r="NC8" s="281"/>
      <c r="ND8" s="281"/>
      <c r="NE8" s="281"/>
      <c r="NF8" s="281"/>
      <c r="NG8" s="281"/>
      <c r="NH8" s="281"/>
      <c r="NI8" s="281"/>
      <c r="NJ8" s="5"/>
      <c r="NK8" s="5" t="s">
        <v>64</v>
      </c>
      <c r="NL8" s="289"/>
      <c r="NM8" s="289"/>
      <c r="NN8" s="289"/>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281" t="s">
        <v>63</v>
      </c>
      <c r="I9" s="281"/>
      <c r="J9" s="281"/>
      <c r="K9" s="281"/>
      <c r="L9" s="281"/>
      <c r="M9" s="281"/>
      <c r="N9" s="281"/>
      <c r="O9" s="281"/>
      <c r="P9" s="5"/>
      <c r="Q9" s="5" t="s">
        <v>64</v>
      </c>
      <c r="R9" s="289"/>
      <c r="S9" s="289"/>
      <c r="T9" s="289"/>
      <c r="U9" s="5" t="s">
        <v>65</v>
      </c>
      <c r="V9" s="5"/>
      <c r="W9" s="5"/>
      <c r="X9" s="5"/>
      <c r="Y9" s="5"/>
      <c r="Z9" s="5"/>
      <c r="AA9" s="5"/>
      <c r="AB9" s="5"/>
      <c r="AC9" s="5"/>
      <c r="AD9" s="5"/>
      <c r="AE9" s="5"/>
      <c r="AF9" s="5"/>
      <c r="AG9" s="5"/>
      <c r="AH9" s="5"/>
      <c r="AI9" s="5"/>
      <c r="AJ9" s="5"/>
      <c r="AK9" s="5"/>
      <c r="AL9" s="129"/>
      <c r="AQ9" s="129"/>
      <c r="AR9" s="5"/>
      <c r="AS9" s="5"/>
      <c r="AT9" s="5"/>
      <c r="AU9" s="5"/>
      <c r="AV9" s="5"/>
      <c r="AW9" s="5"/>
      <c r="AX9" s="5"/>
      <c r="AY9" s="281" t="s">
        <v>63</v>
      </c>
      <c r="AZ9" s="281"/>
      <c r="BA9" s="281"/>
      <c r="BB9" s="281"/>
      <c r="BC9" s="281"/>
      <c r="BD9" s="281"/>
      <c r="BE9" s="281"/>
      <c r="BF9" s="281"/>
      <c r="BG9" s="5"/>
      <c r="BH9" s="5" t="s">
        <v>64</v>
      </c>
      <c r="BI9" s="289"/>
      <c r="BJ9" s="289"/>
      <c r="BK9" s="289"/>
      <c r="BL9" s="5" t="s">
        <v>65</v>
      </c>
      <c r="BM9" s="5"/>
      <c r="BN9" s="5"/>
      <c r="BO9" s="5"/>
      <c r="BP9" s="5"/>
      <c r="BQ9" s="5"/>
      <c r="BR9" s="5"/>
      <c r="BS9" s="5"/>
      <c r="BT9" s="5"/>
      <c r="BU9" s="5"/>
      <c r="BV9" s="5"/>
      <c r="BW9" s="5"/>
      <c r="BX9" s="5"/>
      <c r="BY9" s="5"/>
      <c r="BZ9" s="5"/>
      <c r="CA9" s="5"/>
      <c r="CB9" s="5"/>
      <c r="CC9" s="129"/>
      <c r="CD9" s="226"/>
      <c r="CE9" s="226"/>
      <c r="CF9" s="226"/>
      <c r="CG9" s="226"/>
      <c r="CH9" s="129"/>
      <c r="CI9" s="5"/>
      <c r="CJ9" s="5"/>
      <c r="CK9" s="5"/>
      <c r="CL9" s="5"/>
      <c r="CM9" s="5"/>
      <c r="CN9" s="5"/>
      <c r="CO9" s="5"/>
      <c r="CP9" s="5"/>
      <c r="CQ9" s="281" t="s">
        <v>63</v>
      </c>
      <c r="CR9" s="281"/>
      <c r="CS9" s="281"/>
      <c r="CT9" s="281"/>
      <c r="CU9" s="281"/>
      <c r="CV9" s="281"/>
      <c r="CW9" s="281"/>
      <c r="CX9" s="281"/>
      <c r="CY9" s="5"/>
      <c r="CZ9" s="5" t="s">
        <v>64</v>
      </c>
      <c r="DA9" s="289"/>
      <c r="DB9" s="289"/>
      <c r="DC9" s="289"/>
      <c r="DD9" s="5" t="s">
        <v>65</v>
      </c>
      <c r="DE9" s="5"/>
      <c r="DF9" s="5"/>
      <c r="DG9" s="5"/>
      <c r="DH9" s="5"/>
      <c r="DI9" s="5"/>
      <c r="DJ9" s="5"/>
      <c r="DK9" s="5"/>
      <c r="DL9" s="5"/>
      <c r="DM9" s="5"/>
      <c r="DN9" s="5"/>
      <c r="DO9" s="5"/>
      <c r="DP9" s="5"/>
      <c r="DQ9" s="5"/>
      <c r="DR9" s="5"/>
      <c r="DS9" s="5"/>
      <c r="DT9" s="5"/>
      <c r="DU9" s="231"/>
      <c r="DV9" s="231"/>
      <c r="DW9" s="231"/>
      <c r="DX9" s="231"/>
      <c r="DY9" s="231"/>
      <c r="DZ9" s="5"/>
      <c r="EA9" s="5"/>
      <c r="EB9" s="5"/>
      <c r="EC9" s="5"/>
      <c r="ED9" s="5"/>
      <c r="EE9" s="5"/>
      <c r="EF9" s="5"/>
      <c r="EG9" s="5"/>
      <c r="EH9" s="281" t="s">
        <v>63</v>
      </c>
      <c r="EI9" s="281"/>
      <c r="EJ9" s="281"/>
      <c r="EK9" s="281"/>
      <c r="EL9" s="281"/>
      <c r="EM9" s="281"/>
      <c r="EN9" s="281"/>
      <c r="EO9" s="281"/>
      <c r="EP9" s="5"/>
      <c r="EQ9" s="5" t="s">
        <v>64</v>
      </c>
      <c r="ER9" s="289"/>
      <c r="ES9" s="289"/>
      <c r="ET9" s="289"/>
      <c r="EU9" s="5" t="s">
        <v>65</v>
      </c>
      <c r="EV9" s="5"/>
      <c r="EW9" s="5"/>
      <c r="EX9" s="5"/>
      <c r="EY9" s="5"/>
      <c r="EZ9" s="5"/>
      <c r="FA9" s="5"/>
      <c r="FB9" s="5"/>
      <c r="FC9" s="5"/>
      <c r="FD9" s="5"/>
      <c r="FE9" s="5"/>
      <c r="FF9" s="5"/>
      <c r="FG9" s="5"/>
      <c r="FH9" s="5"/>
      <c r="FI9" s="5"/>
      <c r="FJ9" s="5"/>
      <c r="FK9" s="5"/>
      <c r="FL9" s="231"/>
      <c r="FM9" s="231"/>
      <c r="FN9" s="231"/>
      <c r="FO9" s="231"/>
      <c r="FP9" s="5"/>
      <c r="FQ9" s="5"/>
      <c r="FR9" s="5"/>
      <c r="FS9" s="5"/>
      <c r="FT9" s="5"/>
      <c r="FU9" s="5"/>
      <c r="FV9" s="5"/>
      <c r="FW9" s="5"/>
      <c r="FX9" s="281" t="s">
        <v>63</v>
      </c>
      <c r="FY9" s="281"/>
      <c r="FZ9" s="281"/>
      <c r="GA9" s="281"/>
      <c r="GB9" s="281"/>
      <c r="GC9" s="281"/>
      <c r="GD9" s="281"/>
      <c r="GE9" s="281"/>
      <c r="GF9" s="5"/>
      <c r="GG9" s="5" t="s">
        <v>64</v>
      </c>
      <c r="GH9" s="289"/>
      <c r="GI9" s="289"/>
      <c r="GJ9" s="289"/>
      <c r="GK9" s="5" t="s">
        <v>65</v>
      </c>
      <c r="GL9" s="5"/>
      <c r="GM9" s="5"/>
      <c r="GN9" s="5"/>
      <c r="GO9" s="5"/>
      <c r="GP9" s="5"/>
      <c r="GQ9" s="5"/>
      <c r="GR9" s="5"/>
      <c r="GS9" s="5"/>
      <c r="GT9" s="5"/>
      <c r="GU9" s="5"/>
      <c r="GV9" s="5"/>
      <c r="GW9" s="5"/>
      <c r="GX9" s="5"/>
      <c r="GY9" s="5"/>
      <c r="GZ9" s="5"/>
      <c r="HA9" s="5"/>
      <c r="HB9" s="231"/>
      <c r="HC9" s="231"/>
      <c r="HD9" s="231"/>
      <c r="HE9" s="231"/>
      <c r="HF9" s="5"/>
      <c r="HG9" s="5"/>
      <c r="HH9" s="5"/>
      <c r="HI9" s="5"/>
      <c r="HJ9" s="5"/>
      <c r="HK9" s="5"/>
      <c r="HL9" s="5"/>
      <c r="HM9" s="5"/>
      <c r="HN9" s="281" t="s">
        <v>63</v>
      </c>
      <c r="HO9" s="281"/>
      <c r="HP9" s="281"/>
      <c r="HQ9" s="281"/>
      <c r="HR9" s="281"/>
      <c r="HS9" s="281"/>
      <c r="HT9" s="281"/>
      <c r="HU9" s="281"/>
      <c r="HV9" s="5"/>
      <c r="HW9" s="5" t="s">
        <v>64</v>
      </c>
      <c r="HX9" s="289"/>
      <c r="HY9" s="289"/>
      <c r="HZ9" s="289"/>
      <c r="IA9" s="5" t="s">
        <v>65</v>
      </c>
      <c r="IB9" s="5"/>
      <c r="IC9" s="5"/>
      <c r="ID9" s="5"/>
      <c r="IE9" s="5"/>
      <c r="IF9" s="5"/>
      <c r="IG9" s="5"/>
      <c r="IH9" s="5"/>
      <c r="II9" s="5"/>
      <c r="IJ9" s="5"/>
      <c r="IK9" s="5"/>
      <c r="IL9" s="5"/>
      <c r="IM9" s="5"/>
      <c r="IN9" s="5"/>
      <c r="IO9" s="5"/>
      <c r="IP9" s="5"/>
      <c r="IQ9" s="5"/>
      <c r="IR9" s="5"/>
      <c r="IS9" s="5"/>
      <c r="IT9" s="5"/>
      <c r="IU9" s="5"/>
      <c r="IV9" s="5"/>
      <c r="IW9" s="5"/>
      <c r="IX9" s="281" t="s">
        <v>63</v>
      </c>
      <c r="IY9" s="281"/>
      <c r="IZ9" s="281"/>
      <c r="JA9" s="281"/>
      <c r="JB9" s="281"/>
      <c r="JC9" s="281"/>
      <c r="JD9" s="281"/>
      <c r="JE9" s="281"/>
      <c r="JF9" s="5"/>
      <c r="JG9" s="5" t="s">
        <v>64</v>
      </c>
      <c r="JH9" s="289"/>
      <c r="JI9" s="289"/>
      <c r="JJ9" s="289"/>
      <c r="JK9" s="5" t="s">
        <v>65</v>
      </c>
      <c r="JL9" s="5"/>
      <c r="JM9" s="5"/>
      <c r="JN9" s="5"/>
      <c r="JO9" s="5"/>
      <c r="JP9" s="5"/>
      <c r="JQ9" s="5"/>
      <c r="JR9" s="5"/>
      <c r="JS9" s="5"/>
      <c r="JT9" s="5"/>
      <c r="JU9" s="5"/>
      <c r="JV9" s="5"/>
      <c r="JW9" s="5"/>
      <c r="JX9" s="5"/>
      <c r="JY9" s="5"/>
      <c r="JZ9" s="5"/>
      <c r="KA9" s="5"/>
      <c r="KB9" s="5"/>
      <c r="KC9" s="5"/>
      <c r="KD9" s="5"/>
      <c r="KE9" s="5"/>
      <c r="KF9" s="5"/>
      <c r="KG9" s="5"/>
      <c r="KH9" s="281" t="s">
        <v>63</v>
      </c>
      <c r="KI9" s="281"/>
      <c r="KJ9" s="281"/>
      <c r="KK9" s="281"/>
      <c r="KL9" s="281"/>
      <c r="KM9" s="281"/>
      <c r="KN9" s="281"/>
      <c r="KO9" s="281"/>
      <c r="KP9" s="5"/>
      <c r="KQ9" s="5" t="s">
        <v>64</v>
      </c>
      <c r="KR9" s="289"/>
      <c r="KS9" s="289"/>
      <c r="KT9" s="289"/>
      <c r="KU9" s="5" t="s">
        <v>65</v>
      </c>
      <c r="KV9" s="5"/>
      <c r="KW9" s="5"/>
      <c r="KX9" s="5"/>
      <c r="KY9" s="5"/>
      <c r="KZ9" s="5"/>
      <c r="LA9" s="5"/>
      <c r="LB9" s="5"/>
      <c r="LC9" s="5"/>
      <c r="LD9" s="5"/>
      <c r="LE9" s="5"/>
      <c r="LF9" s="5"/>
      <c r="LG9" s="5"/>
      <c r="LH9" s="5"/>
      <c r="LI9" s="5"/>
      <c r="LJ9" s="5"/>
      <c r="LK9" s="5"/>
      <c r="LL9" s="5"/>
      <c r="LM9" s="5"/>
      <c r="LN9" s="5"/>
      <c r="LO9" s="5"/>
      <c r="LP9" s="5"/>
      <c r="LQ9" s="5"/>
      <c r="LR9" s="281" t="s">
        <v>63</v>
      </c>
      <c r="LS9" s="281"/>
      <c r="LT9" s="281"/>
      <c r="LU9" s="281"/>
      <c r="LV9" s="281"/>
      <c r="LW9" s="281"/>
      <c r="LX9" s="281"/>
      <c r="LY9" s="281"/>
      <c r="LZ9" s="5"/>
      <c r="MA9" s="5" t="s">
        <v>64</v>
      </c>
      <c r="MB9" s="289"/>
      <c r="MC9" s="289"/>
      <c r="MD9" s="289"/>
      <c r="ME9" s="5" t="s">
        <v>65</v>
      </c>
      <c r="MF9" s="5"/>
      <c r="MG9" s="5"/>
      <c r="MH9" s="5"/>
      <c r="MI9" s="5"/>
      <c r="MJ9" s="5"/>
      <c r="MK9" s="5"/>
      <c r="ML9" s="5"/>
      <c r="MM9" s="5"/>
      <c r="MN9" s="5"/>
      <c r="MO9" s="5"/>
      <c r="MP9" s="5"/>
      <c r="MQ9" s="5"/>
      <c r="MR9" s="5"/>
      <c r="MS9" s="5"/>
      <c r="MT9" s="5"/>
      <c r="MU9" s="5"/>
      <c r="MV9" s="5"/>
      <c r="MW9" s="5"/>
      <c r="MX9" s="5"/>
      <c r="MY9" s="5"/>
      <c r="MZ9" s="5"/>
      <c r="NA9" s="5"/>
      <c r="NB9" s="281" t="s">
        <v>63</v>
      </c>
      <c r="NC9" s="281"/>
      <c r="ND9" s="281"/>
      <c r="NE9" s="281"/>
      <c r="NF9" s="281"/>
      <c r="NG9" s="281"/>
      <c r="NH9" s="281"/>
      <c r="NI9" s="281"/>
      <c r="NJ9" s="5"/>
      <c r="NK9" s="5" t="s">
        <v>64</v>
      </c>
      <c r="NL9" s="289"/>
      <c r="NM9" s="289"/>
      <c r="NN9" s="289"/>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29"/>
      <c r="AQ10" s="129"/>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29"/>
      <c r="CD10" s="226"/>
      <c r="CE10" s="226"/>
      <c r="CF10" s="226"/>
      <c r="CG10" s="226"/>
      <c r="CH10" s="129"/>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31"/>
      <c r="DV10" s="231"/>
      <c r="DW10" s="231"/>
      <c r="DX10" s="231"/>
      <c r="DY10" s="231"/>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31"/>
      <c r="FM10" s="231"/>
      <c r="FN10" s="231"/>
      <c r="FO10" s="231"/>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31"/>
      <c r="HC10" s="231"/>
      <c r="HD10" s="231"/>
      <c r="HE10" s="231"/>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27"/>
      <c r="AM11" s="225"/>
      <c r="AN11" s="225"/>
      <c r="AO11" s="225"/>
      <c r="AP11" s="225"/>
      <c r="AQ11" s="127"/>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27"/>
      <c r="CD11" s="225"/>
      <c r="CE11" s="225"/>
      <c r="CF11" s="225"/>
      <c r="CG11" s="225"/>
      <c r="CH11" s="127"/>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32"/>
      <c r="DV11" s="232"/>
      <c r="DW11" s="232"/>
      <c r="DX11" s="232"/>
      <c r="DY11" s="232"/>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32"/>
      <c r="FM11" s="232"/>
      <c r="FN11" s="232"/>
      <c r="FO11" s="232"/>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32"/>
      <c r="HC11" s="232"/>
      <c r="HD11" s="232"/>
      <c r="HE11" s="232"/>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281" t="s">
        <v>66</v>
      </c>
      <c r="B12" s="281"/>
      <c r="C12" s="281"/>
      <c r="D12" s="281"/>
      <c r="E12" s="281"/>
      <c r="F12" s="281"/>
      <c r="G12" s="281"/>
      <c r="H12" s="281"/>
      <c r="I12" s="281"/>
      <c r="J12" s="281"/>
      <c r="K12" s="281"/>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29"/>
      <c r="AQ12" s="129"/>
      <c r="AR12" s="281" t="s">
        <v>66</v>
      </c>
      <c r="AS12" s="281"/>
      <c r="AT12" s="281"/>
      <c r="AU12" s="281"/>
      <c r="AV12" s="281"/>
      <c r="AW12" s="281"/>
      <c r="AX12" s="281"/>
      <c r="AY12" s="281"/>
      <c r="AZ12" s="281"/>
      <c r="BA12" s="281"/>
      <c r="BB12" s="281"/>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29"/>
      <c r="CD12" s="226"/>
      <c r="CE12" s="226"/>
      <c r="CF12" s="226"/>
      <c r="CG12" s="226"/>
      <c r="CH12" s="129"/>
      <c r="CI12" s="5"/>
      <c r="CJ12" s="281" t="s">
        <v>66</v>
      </c>
      <c r="CK12" s="281"/>
      <c r="CL12" s="281"/>
      <c r="CM12" s="281"/>
      <c r="CN12" s="281"/>
      <c r="CO12" s="281"/>
      <c r="CP12" s="281"/>
      <c r="CQ12" s="281"/>
      <c r="CR12" s="281"/>
      <c r="CS12" s="281"/>
      <c r="CT12" s="281"/>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31"/>
      <c r="DV12" s="231"/>
      <c r="DW12" s="231"/>
      <c r="DX12" s="231"/>
      <c r="DY12" s="231"/>
      <c r="DZ12" s="5"/>
      <c r="EA12" s="281" t="s">
        <v>66</v>
      </c>
      <c r="EB12" s="281"/>
      <c r="EC12" s="281"/>
      <c r="ED12" s="281"/>
      <c r="EE12" s="281"/>
      <c r="EF12" s="281"/>
      <c r="EG12" s="281"/>
      <c r="EH12" s="281"/>
      <c r="EI12" s="281"/>
      <c r="EJ12" s="281"/>
      <c r="EK12" s="281"/>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31"/>
      <c r="FM12" s="231"/>
      <c r="FN12" s="231"/>
      <c r="FO12" s="231"/>
      <c r="FP12" s="5"/>
      <c r="FQ12" s="281" t="s">
        <v>66</v>
      </c>
      <c r="FR12" s="281"/>
      <c r="FS12" s="281"/>
      <c r="FT12" s="281"/>
      <c r="FU12" s="281"/>
      <c r="FV12" s="281"/>
      <c r="FW12" s="281"/>
      <c r="FX12" s="281"/>
      <c r="FY12" s="281"/>
      <c r="FZ12" s="281"/>
      <c r="GA12" s="281"/>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31"/>
      <c r="HC12" s="231"/>
      <c r="HD12" s="231"/>
      <c r="HE12" s="231"/>
      <c r="HF12" s="5"/>
      <c r="HG12" s="281" t="s">
        <v>66</v>
      </c>
      <c r="HH12" s="281"/>
      <c r="HI12" s="281"/>
      <c r="HJ12" s="281"/>
      <c r="HK12" s="281"/>
      <c r="HL12" s="281"/>
      <c r="HM12" s="281"/>
      <c r="HN12" s="281"/>
      <c r="HO12" s="281"/>
      <c r="HP12" s="281"/>
      <c r="HQ12" s="281"/>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281" t="s">
        <v>66</v>
      </c>
      <c r="IR12" s="281"/>
      <c r="IS12" s="281"/>
      <c r="IT12" s="281"/>
      <c r="IU12" s="281"/>
      <c r="IV12" s="281"/>
      <c r="IW12" s="281"/>
      <c r="IX12" s="281"/>
      <c r="IY12" s="281"/>
      <c r="IZ12" s="281"/>
      <c r="JA12" s="281"/>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281" t="s">
        <v>66</v>
      </c>
      <c r="KB12" s="281"/>
      <c r="KC12" s="281"/>
      <c r="KD12" s="281"/>
      <c r="KE12" s="281"/>
      <c r="KF12" s="281"/>
      <c r="KG12" s="281"/>
      <c r="KH12" s="281"/>
      <c r="KI12" s="281"/>
      <c r="KJ12" s="281"/>
      <c r="KK12" s="281"/>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281" t="s">
        <v>66</v>
      </c>
      <c r="LL12" s="281"/>
      <c r="LM12" s="281"/>
      <c r="LN12" s="281"/>
      <c r="LO12" s="281"/>
      <c r="LP12" s="281"/>
      <c r="LQ12" s="281"/>
      <c r="LR12" s="281"/>
      <c r="LS12" s="281"/>
      <c r="LT12" s="281"/>
      <c r="LU12" s="281"/>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281" t="s">
        <v>66</v>
      </c>
      <c r="MV12" s="281"/>
      <c r="MW12" s="281"/>
      <c r="MX12" s="281"/>
      <c r="MY12" s="281"/>
      <c r="MZ12" s="281"/>
      <c r="NA12" s="281"/>
      <c r="NB12" s="281"/>
      <c r="NC12" s="281"/>
      <c r="ND12" s="281"/>
      <c r="NE12" s="281"/>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281" t="s">
        <v>67</v>
      </c>
      <c r="C13" s="281"/>
      <c r="D13" s="281"/>
      <c r="E13" s="281"/>
      <c r="F13" s="281"/>
      <c r="G13" s="5"/>
      <c r="H13" s="5"/>
      <c r="I13" s="5"/>
      <c r="J13" s="5" t="s">
        <v>64</v>
      </c>
      <c r="K13" s="282"/>
      <c r="L13" s="282"/>
      <c r="M13" s="282"/>
      <c r="N13" s="282"/>
      <c r="O13" s="282"/>
      <c r="P13" s="282"/>
      <c r="Q13" s="282"/>
      <c r="R13" s="5" t="s">
        <v>65</v>
      </c>
      <c r="S13" s="5" t="s">
        <v>64</v>
      </c>
      <c r="T13" s="282"/>
      <c r="U13" s="282"/>
      <c r="V13" s="282"/>
      <c r="W13" s="282"/>
      <c r="X13" s="282"/>
      <c r="Y13" s="282"/>
      <c r="Z13" s="282"/>
      <c r="AA13" s="5" t="s">
        <v>65</v>
      </c>
      <c r="AB13" s="5" t="s">
        <v>64</v>
      </c>
      <c r="AC13" s="282"/>
      <c r="AD13" s="282"/>
      <c r="AE13" s="282"/>
      <c r="AF13" s="282"/>
      <c r="AG13" s="282"/>
      <c r="AH13" s="282"/>
      <c r="AI13" s="282"/>
      <c r="AJ13" s="5" t="s">
        <v>65</v>
      </c>
      <c r="AK13" s="5"/>
      <c r="AL13" s="129"/>
      <c r="AQ13" s="129"/>
      <c r="AR13" s="5"/>
      <c r="AS13" s="281" t="s">
        <v>67</v>
      </c>
      <c r="AT13" s="281"/>
      <c r="AU13" s="281"/>
      <c r="AV13" s="281"/>
      <c r="AW13" s="281"/>
      <c r="AX13" s="5"/>
      <c r="AY13" s="5"/>
      <c r="AZ13" s="5"/>
      <c r="BA13" s="5" t="s">
        <v>64</v>
      </c>
      <c r="BB13" s="282"/>
      <c r="BC13" s="282"/>
      <c r="BD13" s="282"/>
      <c r="BE13" s="282"/>
      <c r="BF13" s="282"/>
      <c r="BG13" s="282"/>
      <c r="BH13" s="282"/>
      <c r="BI13" s="5" t="s">
        <v>65</v>
      </c>
      <c r="BJ13" s="5" t="s">
        <v>64</v>
      </c>
      <c r="BK13" s="282"/>
      <c r="BL13" s="282"/>
      <c r="BM13" s="282"/>
      <c r="BN13" s="282"/>
      <c r="BO13" s="282"/>
      <c r="BP13" s="282"/>
      <c r="BQ13" s="282"/>
      <c r="BR13" s="5" t="s">
        <v>65</v>
      </c>
      <c r="BS13" s="5" t="s">
        <v>64</v>
      </c>
      <c r="BT13" s="282"/>
      <c r="BU13" s="282"/>
      <c r="BV13" s="282"/>
      <c r="BW13" s="282"/>
      <c r="BX13" s="282"/>
      <c r="BY13" s="282"/>
      <c r="BZ13" s="282"/>
      <c r="CA13" s="5" t="s">
        <v>65</v>
      </c>
      <c r="CB13" s="5"/>
      <c r="CC13" s="129"/>
      <c r="CD13" s="226"/>
      <c r="CE13" s="226"/>
      <c r="CF13" s="226"/>
      <c r="CG13" s="226"/>
      <c r="CH13" s="129"/>
      <c r="CI13" s="5"/>
      <c r="CJ13" s="5"/>
      <c r="CK13" s="281" t="s">
        <v>67</v>
      </c>
      <c r="CL13" s="281"/>
      <c r="CM13" s="281"/>
      <c r="CN13" s="281"/>
      <c r="CO13" s="281"/>
      <c r="CP13" s="5"/>
      <c r="CQ13" s="5"/>
      <c r="CR13" s="5"/>
      <c r="CS13" s="5" t="s">
        <v>64</v>
      </c>
      <c r="CT13" s="282"/>
      <c r="CU13" s="282"/>
      <c r="CV13" s="282"/>
      <c r="CW13" s="282"/>
      <c r="CX13" s="282"/>
      <c r="CY13" s="282"/>
      <c r="CZ13" s="282"/>
      <c r="DA13" s="5" t="s">
        <v>65</v>
      </c>
      <c r="DB13" s="5" t="s">
        <v>64</v>
      </c>
      <c r="DC13" s="282"/>
      <c r="DD13" s="282"/>
      <c r="DE13" s="282"/>
      <c r="DF13" s="282"/>
      <c r="DG13" s="282"/>
      <c r="DH13" s="282"/>
      <c r="DI13" s="282"/>
      <c r="DJ13" s="5" t="s">
        <v>65</v>
      </c>
      <c r="DK13" s="5" t="s">
        <v>64</v>
      </c>
      <c r="DL13" s="282"/>
      <c r="DM13" s="282"/>
      <c r="DN13" s="282"/>
      <c r="DO13" s="282"/>
      <c r="DP13" s="282"/>
      <c r="DQ13" s="282"/>
      <c r="DR13" s="282"/>
      <c r="DS13" s="5" t="s">
        <v>65</v>
      </c>
      <c r="DT13" s="5"/>
      <c r="DU13" s="231"/>
      <c r="DV13" s="231"/>
      <c r="DW13" s="231"/>
      <c r="DX13" s="231"/>
      <c r="DY13" s="231"/>
      <c r="DZ13" s="5"/>
      <c r="EA13" s="5"/>
      <c r="EB13" s="281" t="s">
        <v>67</v>
      </c>
      <c r="EC13" s="281"/>
      <c r="ED13" s="281"/>
      <c r="EE13" s="281"/>
      <c r="EF13" s="281"/>
      <c r="EG13" s="5"/>
      <c r="EH13" s="5"/>
      <c r="EI13" s="5"/>
      <c r="EJ13" s="5" t="s">
        <v>64</v>
      </c>
      <c r="EK13" s="282"/>
      <c r="EL13" s="282"/>
      <c r="EM13" s="282"/>
      <c r="EN13" s="282"/>
      <c r="EO13" s="282"/>
      <c r="EP13" s="282"/>
      <c r="EQ13" s="282"/>
      <c r="ER13" s="5" t="s">
        <v>65</v>
      </c>
      <c r="ES13" s="5" t="s">
        <v>64</v>
      </c>
      <c r="ET13" s="282"/>
      <c r="EU13" s="282"/>
      <c r="EV13" s="282"/>
      <c r="EW13" s="282"/>
      <c r="EX13" s="282"/>
      <c r="EY13" s="282"/>
      <c r="EZ13" s="282"/>
      <c r="FA13" s="5" t="s">
        <v>65</v>
      </c>
      <c r="FB13" s="5" t="s">
        <v>64</v>
      </c>
      <c r="FC13" s="282"/>
      <c r="FD13" s="282"/>
      <c r="FE13" s="282"/>
      <c r="FF13" s="282"/>
      <c r="FG13" s="282"/>
      <c r="FH13" s="282"/>
      <c r="FI13" s="282"/>
      <c r="FJ13" s="5" t="s">
        <v>65</v>
      </c>
      <c r="FK13" s="5"/>
      <c r="FL13" s="231"/>
      <c r="FM13" s="231"/>
      <c r="FN13" s="231"/>
      <c r="FO13" s="231"/>
      <c r="FP13" s="5"/>
      <c r="FQ13" s="5"/>
      <c r="FR13" s="281" t="s">
        <v>67</v>
      </c>
      <c r="FS13" s="281"/>
      <c r="FT13" s="281"/>
      <c r="FU13" s="281"/>
      <c r="FV13" s="281"/>
      <c r="FW13" s="5"/>
      <c r="FX13" s="5"/>
      <c r="FY13" s="5"/>
      <c r="FZ13" s="5" t="s">
        <v>64</v>
      </c>
      <c r="GA13" s="282"/>
      <c r="GB13" s="282"/>
      <c r="GC13" s="282"/>
      <c r="GD13" s="282"/>
      <c r="GE13" s="282"/>
      <c r="GF13" s="282"/>
      <c r="GG13" s="282"/>
      <c r="GH13" s="5" t="s">
        <v>65</v>
      </c>
      <c r="GI13" s="5" t="s">
        <v>64</v>
      </c>
      <c r="GJ13" s="282"/>
      <c r="GK13" s="282"/>
      <c r="GL13" s="282"/>
      <c r="GM13" s="282"/>
      <c r="GN13" s="282"/>
      <c r="GO13" s="282"/>
      <c r="GP13" s="282"/>
      <c r="GQ13" s="5" t="s">
        <v>65</v>
      </c>
      <c r="GR13" s="5" t="s">
        <v>64</v>
      </c>
      <c r="GS13" s="282"/>
      <c r="GT13" s="282"/>
      <c r="GU13" s="282"/>
      <c r="GV13" s="282"/>
      <c r="GW13" s="282"/>
      <c r="GX13" s="282"/>
      <c r="GY13" s="282"/>
      <c r="GZ13" s="5" t="s">
        <v>65</v>
      </c>
      <c r="HA13" s="5"/>
      <c r="HB13" s="231"/>
      <c r="HC13" s="231"/>
      <c r="HD13" s="231"/>
      <c r="HE13" s="231"/>
      <c r="HF13" s="5"/>
      <c r="HG13" s="5"/>
      <c r="HH13" s="281" t="s">
        <v>67</v>
      </c>
      <c r="HI13" s="281"/>
      <c r="HJ13" s="281"/>
      <c r="HK13" s="281"/>
      <c r="HL13" s="281"/>
      <c r="HM13" s="5"/>
      <c r="HN13" s="5"/>
      <c r="HO13" s="5"/>
      <c r="HP13" s="5" t="s">
        <v>64</v>
      </c>
      <c r="HQ13" s="282"/>
      <c r="HR13" s="282"/>
      <c r="HS13" s="282"/>
      <c r="HT13" s="282"/>
      <c r="HU13" s="282"/>
      <c r="HV13" s="282"/>
      <c r="HW13" s="282"/>
      <c r="HX13" s="5" t="s">
        <v>65</v>
      </c>
      <c r="HY13" s="5" t="s">
        <v>64</v>
      </c>
      <c r="HZ13" s="282"/>
      <c r="IA13" s="282"/>
      <c r="IB13" s="282"/>
      <c r="IC13" s="282"/>
      <c r="ID13" s="282"/>
      <c r="IE13" s="282"/>
      <c r="IF13" s="282"/>
      <c r="IG13" s="5" t="s">
        <v>65</v>
      </c>
      <c r="IH13" s="5" t="s">
        <v>64</v>
      </c>
      <c r="II13" s="282"/>
      <c r="IJ13" s="282"/>
      <c r="IK13" s="282"/>
      <c r="IL13" s="282"/>
      <c r="IM13" s="282"/>
      <c r="IN13" s="282"/>
      <c r="IO13" s="282"/>
      <c r="IP13" s="5" t="s">
        <v>65</v>
      </c>
      <c r="IQ13" s="5"/>
      <c r="IR13" s="281" t="s">
        <v>67</v>
      </c>
      <c r="IS13" s="281"/>
      <c r="IT13" s="281"/>
      <c r="IU13" s="281"/>
      <c r="IV13" s="281"/>
      <c r="IW13" s="5"/>
      <c r="IX13" s="5"/>
      <c r="IY13" s="5"/>
      <c r="IZ13" s="5" t="s">
        <v>64</v>
      </c>
      <c r="JA13" s="282"/>
      <c r="JB13" s="282"/>
      <c r="JC13" s="282"/>
      <c r="JD13" s="282"/>
      <c r="JE13" s="282"/>
      <c r="JF13" s="282"/>
      <c r="JG13" s="282"/>
      <c r="JH13" s="5" t="s">
        <v>65</v>
      </c>
      <c r="JI13" s="5" t="s">
        <v>64</v>
      </c>
      <c r="JJ13" s="282"/>
      <c r="JK13" s="282"/>
      <c r="JL13" s="282"/>
      <c r="JM13" s="282"/>
      <c r="JN13" s="282"/>
      <c r="JO13" s="282"/>
      <c r="JP13" s="282"/>
      <c r="JQ13" s="5" t="s">
        <v>65</v>
      </c>
      <c r="JR13" s="5" t="s">
        <v>64</v>
      </c>
      <c r="JS13" s="282"/>
      <c r="JT13" s="282"/>
      <c r="JU13" s="282"/>
      <c r="JV13" s="282"/>
      <c r="JW13" s="282"/>
      <c r="JX13" s="282"/>
      <c r="JY13" s="282"/>
      <c r="JZ13" s="5" t="s">
        <v>65</v>
      </c>
      <c r="KA13" s="5"/>
      <c r="KB13" s="281" t="s">
        <v>67</v>
      </c>
      <c r="KC13" s="281"/>
      <c r="KD13" s="281"/>
      <c r="KE13" s="281"/>
      <c r="KF13" s="281"/>
      <c r="KG13" s="5"/>
      <c r="KH13" s="5"/>
      <c r="KI13" s="5"/>
      <c r="KJ13" s="5" t="s">
        <v>64</v>
      </c>
      <c r="KK13" s="282"/>
      <c r="KL13" s="282"/>
      <c r="KM13" s="282"/>
      <c r="KN13" s="282"/>
      <c r="KO13" s="282"/>
      <c r="KP13" s="282"/>
      <c r="KQ13" s="282"/>
      <c r="KR13" s="5" t="s">
        <v>65</v>
      </c>
      <c r="KS13" s="5" t="s">
        <v>64</v>
      </c>
      <c r="KT13" s="282"/>
      <c r="KU13" s="282"/>
      <c r="KV13" s="282"/>
      <c r="KW13" s="282"/>
      <c r="KX13" s="282"/>
      <c r="KY13" s="282"/>
      <c r="KZ13" s="282"/>
      <c r="LA13" s="5" t="s">
        <v>65</v>
      </c>
      <c r="LB13" s="5" t="s">
        <v>64</v>
      </c>
      <c r="LC13" s="282"/>
      <c r="LD13" s="282"/>
      <c r="LE13" s="282"/>
      <c r="LF13" s="282"/>
      <c r="LG13" s="282"/>
      <c r="LH13" s="282"/>
      <c r="LI13" s="282"/>
      <c r="LJ13" s="5" t="s">
        <v>65</v>
      </c>
      <c r="LK13" s="5"/>
      <c r="LL13" s="281" t="s">
        <v>67</v>
      </c>
      <c r="LM13" s="281"/>
      <c r="LN13" s="281"/>
      <c r="LO13" s="281"/>
      <c r="LP13" s="281"/>
      <c r="LQ13" s="5"/>
      <c r="LR13" s="5"/>
      <c r="LS13" s="5"/>
      <c r="LT13" s="5" t="s">
        <v>64</v>
      </c>
      <c r="LU13" s="282"/>
      <c r="LV13" s="282"/>
      <c r="LW13" s="282"/>
      <c r="LX13" s="282"/>
      <c r="LY13" s="282"/>
      <c r="LZ13" s="282"/>
      <c r="MA13" s="282"/>
      <c r="MB13" s="5" t="s">
        <v>65</v>
      </c>
      <c r="MC13" s="5" t="s">
        <v>64</v>
      </c>
      <c r="MD13" s="282"/>
      <c r="ME13" s="282"/>
      <c r="MF13" s="282"/>
      <c r="MG13" s="282"/>
      <c r="MH13" s="282"/>
      <c r="MI13" s="282"/>
      <c r="MJ13" s="282"/>
      <c r="MK13" s="5" t="s">
        <v>65</v>
      </c>
      <c r="ML13" s="5" t="s">
        <v>64</v>
      </c>
      <c r="MM13" s="282"/>
      <c r="MN13" s="282"/>
      <c r="MO13" s="282"/>
      <c r="MP13" s="282"/>
      <c r="MQ13" s="282"/>
      <c r="MR13" s="282"/>
      <c r="MS13" s="282"/>
      <c r="MT13" s="5" t="s">
        <v>65</v>
      </c>
      <c r="MU13" s="5"/>
      <c r="MV13" s="281" t="s">
        <v>67</v>
      </c>
      <c r="MW13" s="281"/>
      <c r="MX13" s="281"/>
      <c r="MY13" s="281"/>
      <c r="MZ13" s="281"/>
      <c r="NA13" s="5"/>
      <c r="NB13" s="5"/>
      <c r="NC13" s="5"/>
      <c r="ND13" s="5" t="s">
        <v>64</v>
      </c>
      <c r="NE13" s="282"/>
      <c r="NF13" s="282"/>
      <c r="NG13" s="282"/>
      <c r="NH13" s="282"/>
      <c r="NI13" s="282"/>
      <c r="NJ13" s="282"/>
      <c r="NK13" s="282"/>
      <c r="NL13" s="5" t="s">
        <v>65</v>
      </c>
      <c r="NM13" s="5" t="s">
        <v>64</v>
      </c>
      <c r="NN13" s="282"/>
      <c r="NO13" s="282"/>
      <c r="NP13" s="282"/>
      <c r="NQ13" s="282"/>
      <c r="NR13" s="282"/>
      <c r="NS13" s="282"/>
      <c r="NT13" s="282"/>
      <c r="NU13" s="5" t="s">
        <v>65</v>
      </c>
      <c r="NV13" s="5" t="s">
        <v>64</v>
      </c>
      <c r="NW13" s="282"/>
      <c r="NX13" s="282"/>
      <c r="NY13" s="282"/>
      <c r="NZ13" s="282"/>
      <c r="OA13" s="282"/>
      <c r="OB13" s="282"/>
      <c r="OC13" s="282"/>
      <c r="OD13" s="5" t="s">
        <v>65</v>
      </c>
    </row>
    <row r="14" spans="1:394" ht="15" customHeight="1">
      <c r="A14" s="5"/>
      <c r="B14" s="281" t="s">
        <v>68</v>
      </c>
      <c r="C14" s="281"/>
      <c r="D14" s="281"/>
      <c r="E14" s="281"/>
      <c r="F14" s="281"/>
      <c r="G14" s="5"/>
      <c r="H14" s="5"/>
      <c r="I14" s="5"/>
      <c r="J14" s="5"/>
      <c r="K14" s="281" t="s">
        <v>69</v>
      </c>
      <c r="L14" s="281"/>
      <c r="M14" s="281"/>
      <c r="N14" s="281"/>
      <c r="O14" s="281"/>
      <c r="P14" s="281"/>
      <c r="Q14" s="281"/>
      <c r="R14" s="281"/>
      <c r="S14" s="5"/>
      <c r="T14" s="281" t="s">
        <v>69</v>
      </c>
      <c r="U14" s="281"/>
      <c r="V14" s="281"/>
      <c r="W14" s="281"/>
      <c r="X14" s="281"/>
      <c r="Y14" s="281"/>
      <c r="Z14" s="281"/>
      <c r="AA14" s="281"/>
      <c r="AB14" s="5"/>
      <c r="AC14" s="281" t="s">
        <v>69</v>
      </c>
      <c r="AD14" s="281"/>
      <c r="AE14" s="281"/>
      <c r="AF14" s="281"/>
      <c r="AG14" s="281"/>
      <c r="AH14" s="281"/>
      <c r="AI14" s="281"/>
      <c r="AJ14" s="281"/>
      <c r="AK14" s="6"/>
      <c r="AL14" s="126"/>
      <c r="AM14" s="224" t="b">
        <v>0</v>
      </c>
      <c r="AN14" s="224" t="b">
        <v>0</v>
      </c>
      <c r="AO14" s="224" t="b">
        <v>0</v>
      </c>
      <c r="AP14" s="224"/>
      <c r="AQ14" s="126"/>
      <c r="AR14" s="5"/>
      <c r="AS14" s="281" t="s">
        <v>68</v>
      </c>
      <c r="AT14" s="281"/>
      <c r="AU14" s="281"/>
      <c r="AV14" s="281"/>
      <c r="AW14" s="281"/>
      <c r="AX14" s="5"/>
      <c r="AY14" s="5"/>
      <c r="AZ14" s="5"/>
      <c r="BA14" s="5"/>
      <c r="BB14" s="281" t="s">
        <v>69</v>
      </c>
      <c r="BC14" s="281"/>
      <c r="BD14" s="281"/>
      <c r="BE14" s="281"/>
      <c r="BF14" s="281"/>
      <c r="BG14" s="281"/>
      <c r="BH14" s="281"/>
      <c r="BI14" s="281"/>
      <c r="BJ14" s="5"/>
      <c r="BK14" s="281" t="s">
        <v>69</v>
      </c>
      <c r="BL14" s="281"/>
      <c r="BM14" s="281"/>
      <c r="BN14" s="281"/>
      <c r="BO14" s="281"/>
      <c r="BP14" s="281"/>
      <c r="BQ14" s="281"/>
      <c r="BR14" s="281"/>
      <c r="BS14" s="5"/>
      <c r="BT14" s="281" t="s">
        <v>69</v>
      </c>
      <c r="BU14" s="281"/>
      <c r="BV14" s="281"/>
      <c r="BW14" s="281"/>
      <c r="BX14" s="281"/>
      <c r="BY14" s="281"/>
      <c r="BZ14" s="281"/>
      <c r="CA14" s="281"/>
      <c r="CB14" s="6"/>
      <c r="CC14" s="126"/>
      <c r="CD14" s="224" t="b">
        <v>0</v>
      </c>
      <c r="CE14" s="224" t="b">
        <v>0</v>
      </c>
      <c r="CF14" s="224" t="b">
        <v>0</v>
      </c>
      <c r="CG14" s="224"/>
      <c r="CH14" s="126"/>
      <c r="CI14" s="6"/>
      <c r="CJ14" s="5"/>
      <c r="CK14" s="281" t="s">
        <v>68</v>
      </c>
      <c r="CL14" s="281"/>
      <c r="CM14" s="281"/>
      <c r="CN14" s="281"/>
      <c r="CO14" s="281"/>
      <c r="CP14" s="5"/>
      <c r="CQ14" s="5"/>
      <c r="CR14" s="5"/>
      <c r="CS14" s="5"/>
      <c r="CT14" s="281" t="s">
        <v>69</v>
      </c>
      <c r="CU14" s="281"/>
      <c r="CV14" s="281"/>
      <c r="CW14" s="281"/>
      <c r="CX14" s="281"/>
      <c r="CY14" s="281"/>
      <c r="CZ14" s="281"/>
      <c r="DA14" s="281"/>
      <c r="DB14" s="5"/>
      <c r="DC14" s="281" t="s">
        <v>69</v>
      </c>
      <c r="DD14" s="281"/>
      <c r="DE14" s="281"/>
      <c r="DF14" s="281"/>
      <c r="DG14" s="281"/>
      <c r="DH14" s="281"/>
      <c r="DI14" s="281"/>
      <c r="DJ14" s="281"/>
      <c r="DK14" s="5"/>
      <c r="DL14" s="281" t="s">
        <v>69</v>
      </c>
      <c r="DM14" s="281"/>
      <c r="DN14" s="281"/>
      <c r="DO14" s="281"/>
      <c r="DP14" s="281"/>
      <c r="DQ14" s="281"/>
      <c r="DR14" s="281"/>
      <c r="DS14" s="281"/>
      <c r="DT14" s="6"/>
      <c r="DU14" s="8" t="b">
        <v>0</v>
      </c>
      <c r="DV14" s="8" t="b">
        <v>0</v>
      </c>
      <c r="DW14" s="8" t="b">
        <v>0</v>
      </c>
      <c r="DX14" s="8"/>
      <c r="DY14" s="8"/>
      <c r="DZ14" s="6"/>
      <c r="EA14" s="5"/>
      <c r="EB14" s="281" t="s">
        <v>68</v>
      </c>
      <c r="EC14" s="281"/>
      <c r="ED14" s="281"/>
      <c r="EE14" s="281"/>
      <c r="EF14" s="281"/>
      <c r="EG14" s="5"/>
      <c r="EH14" s="5"/>
      <c r="EI14" s="5"/>
      <c r="EJ14" s="5"/>
      <c r="EK14" s="281" t="s">
        <v>69</v>
      </c>
      <c r="EL14" s="281"/>
      <c r="EM14" s="281"/>
      <c r="EN14" s="281"/>
      <c r="EO14" s="281"/>
      <c r="EP14" s="281"/>
      <c r="EQ14" s="281"/>
      <c r="ER14" s="281"/>
      <c r="ES14" s="5"/>
      <c r="ET14" s="281" t="s">
        <v>69</v>
      </c>
      <c r="EU14" s="281"/>
      <c r="EV14" s="281"/>
      <c r="EW14" s="281"/>
      <c r="EX14" s="281"/>
      <c r="EY14" s="281"/>
      <c r="EZ14" s="281"/>
      <c r="FA14" s="281"/>
      <c r="FB14" s="5"/>
      <c r="FC14" s="281" t="s">
        <v>69</v>
      </c>
      <c r="FD14" s="281"/>
      <c r="FE14" s="281"/>
      <c r="FF14" s="281"/>
      <c r="FG14" s="281"/>
      <c r="FH14" s="281"/>
      <c r="FI14" s="281"/>
      <c r="FJ14" s="281"/>
      <c r="FK14" s="6"/>
      <c r="FL14" s="8" t="b">
        <v>0</v>
      </c>
      <c r="FM14" s="8" t="b">
        <v>0</v>
      </c>
      <c r="FN14" s="8"/>
      <c r="FO14" s="8"/>
      <c r="FP14" s="6"/>
      <c r="FQ14" s="5"/>
      <c r="FR14" s="281" t="s">
        <v>68</v>
      </c>
      <c r="FS14" s="281"/>
      <c r="FT14" s="281"/>
      <c r="FU14" s="281"/>
      <c r="FV14" s="281"/>
      <c r="FW14" s="5"/>
      <c r="FX14" s="5"/>
      <c r="FY14" s="5"/>
      <c r="FZ14" s="5"/>
      <c r="GA14" s="281" t="s">
        <v>69</v>
      </c>
      <c r="GB14" s="281"/>
      <c r="GC14" s="281"/>
      <c r="GD14" s="281"/>
      <c r="GE14" s="281"/>
      <c r="GF14" s="281"/>
      <c r="GG14" s="281"/>
      <c r="GH14" s="281"/>
      <c r="GI14" s="5"/>
      <c r="GJ14" s="281" t="s">
        <v>69</v>
      </c>
      <c r="GK14" s="281"/>
      <c r="GL14" s="281"/>
      <c r="GM14" s="281"/>
      <c r="GN14" s="281"/>
      <c r="GO14" s="281"/>
      <c r="GP14" s="281"/>
      <c r="GQ14" s="281"/>
      <c r="GR14" s="5"/>
      <c r="GS14" s="281" t="s">
        <v>69</v>
      </c>
      <c r="GT14" s="281"/>
      <c r="GU14" s="281"/>
      <c r="GV14" s="281"/>
      <c r="GW14" s="281"/>
      <c r="GX14" s="281"/>
      <c r="GY14" s="281"/>
      <c r="GZ14" s="281"/>
      <c r="HA14" s="6"/>
      <c r="HB14" s="8"/>
      <c r="HC14" s="8"/>
      <c r="HD14" s="8"/>
      <c r="HE14" s="8"/>
      <c r="HF14" s="6"/>
      <c r="HG14" s="5"/>
      <c r="HH14" s="281" t="s">
        <v>68</v>
      </c>
      <c r="HI14" s="281"/>
      <c r="HJ14" s="281"/>
      <c r="HK14" s="281"/>
      <c r="HL14" s="281"/>
      <c r="HM14" s="5"/>
      <c r="HN14" s="5"/>
      <c r="HO14" s="5"/>
      <c r="HP14" s="5"/>
      <c r="HQ14" s="281" t="s">
        <v>69</v>
      </c>
      <c r="HR14" s="281"/>
      <c r="HS14" s="281"/>
      <c r="HT14" s="281"/>
      <c r="HU14" s="281"/>
      <c r="HV14" s="281"/>
      <c r="HW14" s="281"/>
      <c r="HX14" s="281"/>
      <c r="HY14" s="5"/>
      <c r="HZ14" s="281" t="s">
        <v>69</v>
      </c>
      <c r="IA14" s="281"/>
      <c r="IB14" s="281"/>
      <c r="IC14" s="281"/>
      <c r="ID14" s="281"/>
      <c r="IE14" s="281"/>
      <c r="IF14" s="281"/>
      <c r="IG14" s="281"/>
      <c r="IH14" s="5"/>
      <c r="II14" s="281" t="s">
        <v>69</v>
      </c>
      <c r="IJ14" s="281"/>
      <c r="IK14" s="281"/>
      <c r="IL14" s="281"/>
      <c r="IM14" s="281"/>
      <c r="IN14" s="281"/>
      <c r="IO14" s="281"/>
      <c r="IP14" s="281"/>
      <c r="IQ14" s="5"/>
      <c r="IR14" s="281" t="s">
        <v>68</v>
      </c>
      <c r="IS14" s="281"/>
      <c r="IT14" s="281"/>
      <c r="IU14" s="281"/>
      <c r="IV14" s="281"/>
      <c r="IW14" s="5"/>
      <c r="IX14" s="5"/>
      <c r="IY14" s="5"/>
      <c r="IZ14" s="5"/>
      <c r="JA14" s="281" t="s">
        <v>69</v>
      </c>
      <c r="JB14" s="281"/>
      <c r="JC14" s="281"/>
      <c r="JD14" s="281"/>
      <c r="JE14" s="281"/>
      <c r="JF14" s="281"/>
      <c r="JG14" s="281"/>
      <c r="JH14" s="281"/>
      <c r="JI14" s="5"/>
      <c r="JJ14" s="281" t="s">
        <v>69</v>
      </c>
      <c r="JK14" s="281"/>
      <c r="JL14" s="281"/>
      <c r="JM14" s="281"/>
      <c r="JN14" s="281"/>
      <c r="JO14" s="281"/>
      <c r="JP14" s="281"/>
      <c r="JQ14" s="281"/>
      <c r="JR14" s="5"/>
      <c r="JS14" s="281" t="s">
        <v>69</v>
      </c>
      <c r="JT14" s="281"/>
      <c r="JU14" s="281"/>
      <c r="JV14" s="281"/>
      <c r="JW14" s="281"/>
      <c r="JX14" s="281"/>
      <c r="JY14" s="281"/>
      <c r="JZ14" s="281"/>
      <c r="KA14" s="5"/>
      <c r="KB14" s="281" t="s">
        <v>68</v>
      </c>
      <c r="KC14" s="281"/>
      <c r="KD14" s="281"/>
      <c r="KE14" s="281"/>
      <c r="KF14" s="281"/>
      <c r="KG14" s="5"/>
      <c r="KH14" s="5"/>
      <c r="KI14" s="5"/>
      <c r="KJ14" s="5"/>
      <c r="KK14" s="281" t="s">
        <v>69</v>
      </c>
      <c r="KL14" s="281"/>
      <c r="KM14" s="281"/>
      <c r="KN14" s="281"/>
      <c r="KO14" s="281"/>
      <c r="KP14" s="281"/>
      <c r="KQ14" s="281"/>
      <c r="KR14" s="281"/>
      <c r="KS14" s="5"/>
      <c r="KT14" s="281" t="s">
        <v>69</v>
      </c>
      <c r="KU14" s="281"/>
      <c r="KV14" s="281"/>
      <c r="KW14" s="281"/>
      <c r="KX14" s="281"/>
      <c r="KY14" s="281"/>
      <c r="KZ14" s="281"/>
      <c r="LA14" s="281"/>
      <c r="LB14" s="5"/>
      <c r="LC14" s="281" t="s">
        <v>69</v>
      </c>
      <c r="LD14" s="281"/>
      <c r="LE14" s="281"/>
      <c r="LF14" s="281"/>
      <c r="LG14" s="281"/>
      <c r="LH14" s="281"/>
      <c r="LI14" s="281"/>
      <c r="LJ14" s="281"/>
      <c r="LK14" s="5"/>
      <c r="LL14" s="281" t="s">
        <v>68</v>
      </c>
      <c r="LM14" s="281"/>
      <c r="LN14" s="281"/>
      <c r="LO14" s="281"/>
      <c r="LP14" s="281"/>
      <c r="LQ14" s="5"/>
      <c r="LR14" s="5"/>
      <c r="LS14" s="5"/>
      <c r="LT14" s="5"/>
      <c r="LU14" s="281" t="s">
        <v>69</v>
      </c>
      <c r="LV14" s="281"/>
      <c r="LW14" s="281"/>
      <c r="LX14" s="281"/>
      <c r="LY14" s="281"/>
      <c r="LZ14" s="281"/>
      <c r="MA14" s="281"/>
      <c r="MB14" s="281"/>
      <c r="MC14" s="5"/>
      <c r="MD14" s="281" t="s">
        <v>69</v>
      </c>
      <c r="ME14" s="281"/>
      <c r="MF14" s="281"/>
      <c r="MG14" s="281"/>
      <c r="MH14" s="281"/>
      <c r="MI14" s="281"/>
      <c r="MJ14" s="281"/>
      <c r="MK14" s="281"/>
      <c r="ML14" s="5"/>
      <c r="MM14" s="281" t="s">
        <v>69</v>
      </c>
      <c r="MN14" s="281"/>
      <c r="MO14" s="281"/>
      <c r="MP14" s="281"/>
      <c r="MQ14" s="281"/>
      <c r="MR14" s="281"/>
      <c r="MS14" s="281"/>
      <c r="MT14" s="281"/>
      <c r="MU14" s="5"/>
      <c r="MV14" s="281" t="s">
        <v>68</v>
      </c>
      <c r="MW14" s="281"/>
      <c r="MX14" s="281"/>
      <c r="MY14" s="281"/>
      <c r="MZ14" s="281"/>
      <c r="NA14" s="5"/>
      <c r="NB14" s="5"/>
      <c r="NC14" s="5"/>
      <c r="ND14" s="5"/>
      <c r="NE14" s="281" t="s">
        <v>69</v>
      </c>
      <c r="NF14" s="281"/>
      <c r="NG14" s="281"/>
      <c r="NH14" s="281"/>
      <c r="NI14" s="281"/>
      <c r="NJ14" s="281"/>
      <c r="NK14" s="281"/>
      <c r="NL14" s="281"/>
      <c r="NM14" s="5"/>
      <c r="NN14" s="281" t="s">
        <v>69</v>
      </c>
      <c r="NO14" s="281"/>
      <c r="NP14" s="281"/>
      <c r="NQ14" s="281"/>
      <c r="NR14" s="281"/>
      <c r="NS14" s="281"/>
      <c r="NT14" s="281"/>
      <c r="NU14" s="281"/>
      <c r="NV14" s="5"/>
      <c r="NW14" s="281" t="s">
        <v>69</v>
      </c>
      <c r="NX14" s="281"/>
      <c r="NY14" s="281"/>
      <c r="NZ14" s="281"/>
      <c r="OA14" s="281"/>
      <c r="OB14" s="281"/>
      <c r="OC14" s="281"/>
      <c r="OD14" s="281"/>
    </row>
    <row r="15" spans="1:394" ht="31.5" customHeight="1">
      <c r="A15" s="5"/>
      <c r="B15" s="5"/>
      <c r="C15" s="5"/>
      <c r="D15" s="5"/>
      <c r="E15" s="5"/>
      <c r="F15" s="5"/>
      <c r="G15" s="5"/>
      <c r="H15" s="5"/>
      <c r="I15" s="5"/>
      <c r="J15" s="5"/>
      <c r="K15" s="275" t="s">
        <v>75</v>
      </c>
      <c r="L15" s="281"/>
      <c r="M15" s="281"/>
      <c r="N15" s="281"/>
      <c r="O15" s="281"/>
      <c r="P15" s="281"/>
      <c r="Q15" s="281"/>
      <c r="R15" s="281"/>
      <c r="S15" s="5"/>
      <c r="T15" s="275" t="s">
        <v>75</v>
      </c>
      <c r="U15" s="281"/>
      <c r="V15" s="281"/>
      <c r="W15" s="281"/>
      <c r="X15" s="281"/>
      <c r="Y15" s="281"/>
      <c r="Z15" s="281"/>
      <c r="AA15" s="281"/>
      <c r="AB15" s="5"/>
      <c r="AC15" s="275" t="s">
        <v>75</v>
      </c>
      <c r="AD15" s="275"/>
      <c r="AE15" s="275"/>
      <c r="AF15" s="275"/>
      <c r="AG15" s="275"/>
      <c r="AH15" s="275"/>
      <c r="AI15" s="275"/>
      <c r="AJ15" s="275"/>
      <c r="AK15" s="109"/>
      <c r="AL15" s="130"/>
      <c r="AM15" s="227" t="b">
        <v>0</v>
      </c>
      <c r="AN15" s="227" t="b">
        <v>0</v>
      </c>
      <c r="AO15" s="227" t="b">
        <v>0</v>
      </c>
      <c r="AP15" s="227"/>
      <c r="AQ15" s="130"/>
      <c r="AR15" s="5"/>
      <c r="AS15" s="5"/>
      <c r="AT15" s="5"/>
      <c r="AU15" s="5"/>
      <c r="AV15" s="5"/>
      <c r="AW15" s="5"/>
      <c r="AX15" s="5"/>
      <c r="AY15" s="5"/>
      <c r="AZ15" s="5"/>
      <c r="BA15" s="5"/>
      <c r="BB15" s="275" t="s">
        <v>75</v>
      </c>
      <c r="BC15" s="281"/>
      <c r="BD15" s="281"/>
      <c r="BE15" s="281"/>
      <c r="BF15" s="281"/>
      <c r="BG15" s="281"/>
      <c r="BH15" s="281"/>
      <c r="BI15" s="281"/>
      <c r="BJ15" s="5"/>
      <c r="BK15" s="275" t="s">
        <v>75</v>
      </c>
      <c r="BL15" s="281"/>
      <c r="BM15" s="281"/>
      <c r="BN15" s="281"/>
      <c r="BO15" s="281"/>
      <c r="BP15" s="281"/>
      <c r="BQ15" s="281"/>
      <c r="BR15" s="281"/>
      <c r="BS15" s="5"/>
      <c r="BT15" s="275" t="s">
        <v>75</v>
      </c>
      <c r="BU15" s="275"/>
      <c r="BV15" s="275"/>
      <c r="BW15" s="275"/>
      <c r="BX15" s="275"/>
      <c r="BY15" s="275"/>
      <c r="BZ15" s="275"/>
      <c r="CA15" s="275"/>
      <c r="CB15" s="109"/>
      <c r="CC15" s="130"/>
      <c r="CD15" s="227"/>
      <c r="CE15" s="227" t="b">
        <v>0</v>
      </c>
      <c r="CF15" s="227" t="b">
        <v>0</v>
      </c>
      <c r="CG15" s="227"/>
      <c r="CH15" s="130"/>
      <c r="CI15" s="109"/>
      <c r="CJ15" s="5"/>
      <c r="CK15" s="5"/>
      <c r="CL15" s="5"/>
      <c r="CM15" s="5"/>
      <c r="CN15" s="5"/>
      <c r="CO15" s="5"/>
      <c r="CP15" s="5"/>
      <c r="CQ15" s="5"/>
      <c r="CR15" s="5"/>
      <c r="CS15" s="5"/>
      <c r="CT15" s="275" t="s">
        <v>75</v>
      </c>
      <c r="CU15" s="281"/>
      <c r="CV15" s="281"/>
      <c r="CW15" s="281"/>
      <c r="CX15" s="281"/>
      <c r="CY15" s="281"/>
      <c r="CZ15" s="281"/>
      <c r="DA15" s="281"/>
      <c r="DB15" s="5"/>
      <c r="DC15" s="275" t="s">
        <v>75</v>
      </c>
      <c r="DD15" s="281"/>
      <c r="DE15" s="281"/>
      <c r="DF15" s="281"/>
      <c r="DG15" s="281"/>
      <c r="DH15" s="281"/>
      <c r="DI15" s="281"/>
      <c r="DJ15" s="281"/>
      <c r="DK15" s="5"/>
      <c r="DL15" s="275" t="s">
        <v>75</v>
      </c>
      <c r="DM15" s="275"/>
      <c r="DN15" s="275"/>
      <c r="DO15" s="275"/>
      <c r="DP15" s="275"/>
      <c r="DQ15" s="275"/>
      <c r="DR15" s="275"/>
      <c r="DS15" s="275"/>
      <c r="DT15" s="109"/>
      <c r="DU15" s="213" t="b">
        <v>0</v>
      </c>
      <c r="DV15" s="213" t="b">
        <v>0</v>
      </c>
      <c r="DW15" s="213" t="b">
        <v>0</v>
      </c>
      <c r="DX15" s="213"/>
      <c r="DY15" s="213"/>
      <c r="DZ15" s="109"/>
      <c r="EA15" s="5"/>
      <c r="EB15" s="5"/>
      <c r="EC15" s="5"/>
      <c r="ED15" s="5"/>
      <c r="EE15" s="5"/>
      <c r="EF15" s="5"/>
      <c r="EG15" s="5"/>
      <c r="EH15" s="5"/>
      <c r="EI15" s="5"/>
      <c r="EJ15" s="5"/>
      <c r="EK15" s="275" t="s">
        <v>75</v>
      </c>
      <c r="EL15" s="281"/>
      <c r="EM15" s="281"/>
      <c r="EN15" s="281"/>
      <c r="EO15" s="281"/>
      <c r="EP15" s="281"/>
      <c r="EQ15" s="281"/>
      <c r="ER15" s="281"/>
      <c r="ES15" s="5"/>
      <c r="ET15" s="275" t="s">
        <v>75</v>
      </c>
      <c r="EU15" s="281"/>
      <c r="EV15" s="281"/>
      <c r="EW15" s="281"/>
      <c r="EX15" s="281"/>
      <c r="EY15" s="281"/>
      <c r="EZ15" s="281"/>
      <c r="FA15" s="281"/>
      <c r="FB15" s="5"/>
      <c r="FC15" s="275" t="s">
        <v>75</v>
      </c>
      <c r="FD15" s="275"/>
      <c r="FE15" s="275"/>
      <c r="FF15" s="275"/>
      <c r="FG15" s="275"/>
      <c r="FH15" s="275"/>
      <c r="FI15" s="275"/>
      <c r="FJ15" s="275"/>
      <c r="FK15" s="109"/>
      <c r="FL15" s="213" t="b">
        <v>0</v>
      </c>
      <c r="FM15" s="213" t="b">
        <v>0</v>
      </c>
      <c r="FN15" s="213" t="b">
        <v>0</v>
      </c>
      <c r="FO15" s="213"/>
      <c r="FP15" s="109"/>
      <c r="FQ15" s="5"/>
      <c r="FR15" s="5"/>
      <c r="FS15" s="5"/>
      <c r="FT15" s="5"/>
      <c r="FU15" s="5"/>
      <c r="FV15" s="5"/>
      <c r="FW15" s="5"/>
      <c r="FX15" s="5"/>
      <c r="FY15" s="5"/>
      <c r="FZ15" s="5"/>
      <c r="GA15" s="275" t="s">
        <v>75</v>
      </c>
      <c r="GB15" s="281"/>
      <c r="GC15" s="281"/>
      <c r="GD15" s="281"/>
      <c r="GE15" s="281"/>
      <c r="GF15" s="281"/>
      <c r="GG15" s="281"/>
      <c r="GH15" s="281"/>
      <c r="GI15" s="5"/>
      <c r="GJ15" s="275" t="s">
        <v>75</v>
      </c>
      <c r="GK15" s="281"/>
      <c r="GL15" s="281"/>
      <c r="GM15" s="281"/>
      <c r="GN15" s="281"/>
      <c r="GO15" s="281"/>
      <c r="GP15" s="281"/>
      <c r="GQ15" s="281"/>
      <c r="GR15" s="5"/>
      <c r="GS15" s="275" t="s">
        <v>75</v>
      </c>
      <c r="GT15" s="275"/>
      <c r="GU15" s="275"/>
      <c r="GV15" s="275"/>
      <c r="GW15" s="275"/>
      <c r="GX15" s="275"/>
      <c r="GY15" s="275"/>
      <c r="GZ15" s="275"/>
      <c r="HA15" s="109"/>
      <c r="HB15" s="213"/>
      <c r="HC15" s="213"/>
      <c r="HD15" s="213"/>
      <c r="HE15" s="213"/>
      <c r="HF15" s="109"/>
      <c r="HG15" s="5"/>
      <c r="HH15" s="5"/>
      <c r="HI15" s="5"/>
      <c r="HJ15" s="5"/>
      <c r="HK15" s="5"/>
      <c r="HL15" s="5"/>
      <c r="HM15" s="5"/>
      <c r="HN15" s="5"/>
      <c r="HO15" s="5"/>
      <c r="HP15" s="5"/>
      <c r="HQ15" s="275" t="s">
        <v>75</v>
      </c>
      <c r="HR15" s="281"/>
      <c r="HS15" s="281"/>
      <c r="HT15" s="281"/>
      <c r="HU15" s="281"/>
      <c r="HV15" s="281"/>
      <c r="HW15" s="281"/>
      <c r="HX15" s="281"/>
      <c r="HY15" s="5"/>
      <c r="HZ15" s="275" t="s">
        <v>75</v>
      </c>
      <c r="IA15" s="281"/>
      <c r="IB15" s="281"/>
      <c r="IC15" s="281"/>
      <c r="ID15" s="281"/>
      <c r="IE15" s="281"/>
      <c r="IF15" s="281"/>
      <c r="IG15" s="281"/>
      <c r="IH15" s="5"/>
      <c r="II15" s="275" t="s">
        <v>75</v>
      </c>
      <c r="IJ15" s="275"/>
      <c r="IK15" s="275"/>
      <c r="IL15" s="275"/>
      <c r="IM15" s="275"/>
      <c r="IN15" s="275"/>
      <c r="IO15" s="275"/>
      <c r="IP15" s="275"/>
      <c r="IQ15" s="5"/>
      <c r="IR15" s="5"/>
      <c r="IS15" s="5"/>
      <c r="IT15" s="5"/>
      <c r="IU15" s="5"/>
      <c r="IV15" s="5"/>
      <c r="IW15" s="5"/>
      <c r="IX15" s="5"/>
      <c r="IY15" s="5"/>
      <c r="IZ15" s="5"/>
      <c r="JA15" s="275" t="s">
        <v>75</v>
      </c>
      <c r="JB15" s="281"/>
      <c r="JC15" s="281"/>
      <c r="JD15" s="281"/>
      <c r="JE15" s="281"/>
      <c r="JF15" s="281"/>
      <c r="JG15" s="281"/>
      <c r="JH15" s="281"/>
      <c r="JI15" s="5"/>
      <c r="JJ15" s="275" t="s">
        <v>75</v>
      </c>
      <c r="JK15" s="281"/>
      <c r="JL15" s="281"/>
      <c r="JM15" s="281"/>
      <c r="JN15" s="281"/>
      <c r="JO15" s="281"/>
      <c r="JP15" s="281"/>
      <c r="JQ15" s="281"/>
      <c r="JR15" s="5"/>
      <c r="JS15" s="275" t="s">
        <v>75</v>
      </c>
      <c r="JT15" s="275"/>
      <c r="JU15" s="275"/>
      <c r="JV15" s="275"/>
      <c r="JW15" s="275"/>
      <c r="JX15" s="275"/>
      <c r="JY15" s="275"/>
      <c r="JZ15" s="275"/>
      <c r="KA15" s="5"/>
      <c r="KB15" s="5"/>
      <c r="KC15" s="5"/>
      <c r="KD15" s="5"/>
      <c r="KE15" s="5"/>
      <c r="KF15" s="5"/>
      <c r="KG15" s="5"/>
      <c r="KH15" s="5"/>
      <c r="KI15" s="5"/>
      <c r="KJ15" s="5"/>
      <c r="KK15" s="275" t="s">
        <v>75</v>
      </c>
      <c r="KL15" s="281"/>
      <c r="KM15" s="281"/>
      <c r="KN15" s="281"/>
      <c r="KO15" s="281"/>
      <c r="KP15" s="281"/>
      <c r="KQ15" s="281"/>
      <c r="KR15" s="281"/>
      <c r="KS15" s="5"/>
      <c r="KT15" s="275" t="s">
        <v>75</v>
      </c>
      <c r="KU15" s="281"/>
      <c r="KV15" s="281"/>
      <c r="KW15" s="281"/>
      <c r="KX15" s="281"/>
      <c r="KY15" s="281"/>
      <c r="KZ15" s="281"/>
      <c r="LA15" s="281"/>
      <c r="LB15" s="5"/>
      <c r="LC15" s="275" t="s">
        <v>75</v>
      </c>
      <c r="LD15" s="275"/>
      <c r="LE15" s="275"/>
      <c r="LF15" s="275"/>
      <c r="LG15" s="275"/>
      <c r="LH15" s="275"/>
      <c r="LI15" s="275"/>
      <c r="LJ15" s="275"/>
      <c r="LK15" s="5"/>
      <c r="LL15" s="5"/>
      <c r="LM15" s="5"/>
      <c r="LN15" s="5"/>
      <c r="LO15" s="5"/>
      <c r="LP15" s="5"/>
      <c r="LQ15" s="5"/>
      <c r="LR15" s="5"/>
      <c r="LS15" s="5"/>
      <c r="LT15" s="5"/>
      <c r="LU15" s="275" t="s">
        <v>75</v>
      </c>
      <c r="LV15" s="281"/>
      <c r="LW15" s="281"/>
      <c r="LX15" s="281"/>
      <c r="LY15" s="281"/>
      <c r="LZ15" s="281"/>
      <c r="MA15" s="281"/>
      <c r="MB15" s="281"/>
      <c r="MC15" s="5"/>
      <c r="MD15" s="275" t="s">
        <v>75</v>
      </c>
      <c r="ME15" s="281"/>
      <c r="MF15" s="281"/>
      <c r="MG15" s="281"/>
      <c r="MH15" s="281"/>
      <c r="MI15" s="281"/>
      <c r="MJ15" s="281"/>
      <c r="MK15" s="281"/>
      <c r="ML15" s="5"/>
      <c r="MM15" s="275" t="s">
        <v>75</v>
      </c>
      <c r="MN15" s="275"/>
      <c r="MO15" s="275"/>
      <c r="MP15" s="275"/>
      <c r="MQ15" s="275"/>
      <c r="MR15" s="275"/>
      <c r="MS15" s="275"/>
      <c r="MT15" s="275"/>
      <c r="MU15" s="5"/>
      <c r="MV15" s="5"/>
      <c r="MW15" s="5"/>
      <c r="MX15" s="5"/>
      <c r="MY15" s="5"/>
      <c r="MZ15" s="5"/>
      <c r="NA15" s="5"/>
      <c r="NB15" s="5"/>
      <c r="NC15" s="5"/>
      <c r="ND15" s="5"/>
      <c r="NE15" s="275" t="s">
        <v>75</v>
      </c>
      <c r="NF15" s="281"/>
      <c r="NG15" s="281"/>
      <c r="NH15" s="281"/>
      <c r="NI15" s="281"/>
      <c r="NJ15" s="281"/>
      <c r="NK15" s="281"/>
      <c r="NL15" s="281"/>
      <c r="NM15" s="5"/>
      <c r="NN15" s="275" t="s">
        <v>75</v>
      </c>
      <c r="NO15" s="281"/>
      <c r="NP15" s="281"/>
      <c r="NQ15" s="281"/>
      <c r="NR15" s="281"/>
      <c r="NS15" s="281"/>
      <c r="NT15" s="281"/>
      <c r="NU15" s="281"/>
      <c r="NV15" s="5"/>
      <c r="NW15" s="275" t="s">
        <v>75</v>
      </c>
      <c r="NX15" s="275"/>
      <c r="NY15" s="275"/>
      <c r="NZ15" s="275"/>
      <c r="OA15" s="275"/>
      <c r="OB15" s="275"/>
      <c r="OC15" s="275"/>
      <c r="OD15" s="275"/>
    </row>
    <row r="16" spans="1:394" ht="15" customHeight="1">
      <c r="A16" s="5"/>
      <c r="B16" s="5"/>
      <c r="C16" s="5"/>
      <c r="D16" s="5"/>
      <c r="E16" s="5"/>
      <c r="F16" s="5"/>
      <c r="G16" s="5"/>
      <c r="H16" s="5"/>
      <c r="I16" s="5"/>
      <c r="J16" s="5"/>
      <c r="K16" s="281" t="s">
        <v>70</v>
      </c>
      <c r="L16" s="281"/>
      <c r="M16" s="281"/>
      <c r="N16" s="281"/>
      <c r="O16" s="281"/>
      <c r="P16" s="281"/>
      <c r="Q16" s="281"/>
      <c r="R16" s="281"/>
      <c r="S16" s="5"/>
      <c r="T16" s="281" t="s">
        <v>70</v>
      </c>
      <c r="U16" s="281"/>
      <c r="V16" s="281"/>
      <c r="W16" s="281"/>
      <c r="X16" s="281"/>
      <c r="Y16" s="281"/>
      <c r="Z16" s="281"/>
      <c r="AA16" s="281"/>
      <c r="AB16" s="5"/>
      <c r="AC16" s="281" t="s">
        <v>70</v>
      </c>
      <c r="AD16" s="281"/>
      <c r="AE16" s="281"/>
      <c r="AF16" s="281"/>
      <c r="AG16" s="281"/>
      <c r="AH16" s="281"/>
      <c r="AI16" s="281"/>
      <c r="AJ16" s="281"/>
      <c r="AK16" s="6"/>
      <c r="AL16" s="126"/>
      <c r="AM16" s="224" t="b">
        <v>0</v>
      </c>
      <c r="AN16" s="224" t="b">
        <v>0</v>
      </c>
      <c r="AO16" s="224" t="b">
        <v>0</v>
      </c>
      <c r="AP16" s="224"/>
      <c r="AQ16" s="126"/>
      <c r="AR16" s="5"/>
      <c r="AS16" s="5"/>
      <c r="AT16" s="5"/>
      <c r="AU16" s="5"/>
      <c r="AV16" s="5"/>
      <c r="AW16" s="5"/>
      <c r="AX16" s="5"/>
      <c r="AY16" s="5"/>
      <c r="AZ16" s="5"/>
      <c r="BA16" s="5"/>
      <c r="BB16" s="281" t="s">
        <v>70</v>
      </c>
      <c r="BC16" s="281"/>
      <c r="BD16" s="281"/>
      <c r="BE16" s="281"/>
      <c r="BF16" s="281"/>
      <c r="BG16" s="281"/>
      <c r="BH16" s="281"/>
      <c r="BI16" s="281"/>
      <c r="BJ16" s="5"/>
      <c r="BK16" s="281" t="s">
        <v>70</v>
      </c>
      <c r="BL16" s="281"/>
      <c r="BM16" s="281"/>
      <c r="BN16" s="281"/>
      <c r="BO16" s="281"/>
      <c r="BP16" s="281"/>
      <c r="BQ16" s="281"/>
      <c r="BR16" s="281"/>
      <c r="BS16" s="5"/>
      <c r="BT16" s="281" t="s">
        <v>70</v>
      </c>
      <c r="BU16" s="281"/>
      <c r="BV16" s="281"/>
      <c r="BW16" s="281"/>
      <c r="BX16" s="281"/>
      <c r="BY16" s="281"/>
      <c r="BZ16" s="281"/>
      <c r="CA16" s="281"/>
      <c r="CB16" s="6"/>
      <c r="CC16" s="126"/>
      <c r="CD16" s="224"/>
      <c r="CE16" s="224" t="b">
        <v>0</v>
      </c>
      <c r="CF16" s="224" t="b">
        <v>0</v>
      </c>
      <c r="CG16" s="224"/>
      <c r="CH16" s="126"/>
      <c r="CI16" s="6"/>
      <c r="CJ16" s="5"/>
      <c r="CK16" s="5"/>
      <c r="CL16" s="5"/>
      <c r="CM16" s="5"/>
      <c r="CN16" s="5"/>
      <c r="CO16" s="5"/>
      <c r="CP16" s="5"/>
      <c r="CQ16" s="5"/>
      <c r="CR16" s="5"/>
      <c r="CS16" s="5"/>
      <c r="CT16" s="281" t="s">
        <v>70</v>
      </c>
      <c r="CU16" s="281"/>
      <c r="CV16" s="281"/>
      <c r="CW16" s="281"/>
      <c r="CX16" s="281"/>
      <c r="CY16" s="281"/>
      <c r="CZ16" s="281"/>
      <c r="DA16" s="281"/>
      <c r="DB16" s="5"/>
      <c r="DC16" s="281" t="s">
        <v>70</v>
      </c>
      <c r="DD16" s="281"/>
      <c r="DE16" s="281"/>
      <c r="DF16" s="281"/>
      <c r="DG16" s="281"/>
      <c r="DH16" s="281"/>
      <c r="DI16" s="281"/>
      <c r="DJ16" s="281"/>
      <c r="DK16" s="5"/>
      <c r="DL16" s="281" t="s">
        <v>70</v>
      </c>
      <c r="DM16" s="281"/>
      <c r="DN16" s="281"/>
      <c r="DO16" s="281"/>
      <c r="DP16" s="281"/>
      <c r="DQ16" s="281"/>
      <c r="DR16" s="281"/>
      <c r="DS16" s="281"/>
      <c r="DT16" s="6"/>
      <c r="DU16" s="8" t="b">
        <v>0</v>
      </c>
      <c r="DV16" s="8" t="b">
        <v>0</v>
      </c>
      <c r="DW16" s="8" t="b">
        <v>0</v>
      </c>
      <c r="DX16" s="8"/>
      <c r="DY16" s="8"/>
      <c r="DZ16" s="6"/>
      <c r="EA16" s="5"/>
      <c r="EB16" s="5"/>
      <c r="EC16" s="5"/>
      <c r="ED16" s="5"/>
      <c r="EE16" s="5"/>
      <c r="EF16" s="5"/>
      <c r="EG16" s="5"/>
      <c r="EH16" s="5"/>
      <c r="EI16" s="5"/>
      <c r="EJ16" s="5"/>
      <c r="EK16" s="281" t="s">
        <v>70</v>
      </c>
      <c r="EL16" s="281"/>
      <c r="EM16" s="281"/>
      <c r="EN16" s="281"/>
      <c r="EO16" s="281"/>
      <c r="EP16" s="281"/>
      <c r="EQ16" s="281"/>
      <c r="ER16" s="281"/>
      <c r="ES16" s="5"/>
      <c r="ET16" s="281" t="s">
        <v>70</v>
      </c>
      <c r="EU16" s="281"/>
      <c r="EV16" s="281"/>
      <c r="EW16" s="281"/>
      <c r="EX16" s="281"/>
      <c r="EY16" s="281"/>
      <c r="EZ16" s="281"/>
      <c r="FA16" s="281"/>
      <c r="FB16" s="5"/>
      <c r="FC16" s="281" t="s">
        <v>70</v>
      </c>
      <c r="FD16" s="281"/>
      <c r="FE16" s="281"/>
      <c r="FF16" s="281"/>
      <c r="FG16" s="281"/>
      <c r="FH16" s="281"/>
      <c r="FI16" s="281"/>
      <c r="FJ16" s="281"/>
      <c r="FK16" s="6"/>
      <c r="FL16" s="8" t="b">
        <v>0</v>
      </c>
      <c r="FM16" s="8" t="b">
        <v>0</v>
      </c>
      <c r="FN16" s="8" t="b">
        <v>0</v>
      </c>
      <c r="FO16" s="8"/>
      <c r="FP16" s="6"/>
      <c r="FQ16" s="5"/>
      <c r="FR16" s="5"/>
      <c r="FS16" s="5"/>
      <c r="FT16" s="5"/>
      <c r="FU16" s="5"/>
      <c r="FV16" s="5"/>
      <c r="FW16" s="5"/>
      <c r="FX16" s="5"/>
      <c r="FY16" s="5"/>
      <c r="FZ16" s="5"/>
      <c r="GA16" s="281" t="s">
        <v>70</v>
      </c>
      <c r="GB16" s="281"/>
      <c r="GC16" s="281"/>
      <c r="GD16" s="281"/>
      <c r="GE16" s="281"/>
      <c r="GF16" s="281"/>
      <c r="GG16" s="281"/>
      <c r="GH16" s="281"/>
      <c r="GI16" s="5"/>
      <c r="GJ16" s="281" t="s">
        <v>70</v>
      </c>
      <c r="GK16" s="281"/>
      <c r="GL16" s="281"/>
      <c r="GM16" s="281"/>
      <c r="GN16" s="281"/>
      <c r="GO16" s="281"/>
      <c r="GP16" s="281"/>
      <c r="GQ16" s="281"/>
      <c r="GR16" s="5"/>
      <c r="GS16" s="281" t="s">
        <v>70</v>
      </c>
      <c r="GT16" s="281"/>
      <c r="GU16" s="281"/>
      <c r="GV16" s="281"/>
      <c r="GW16" s="281"/>
      <c r="GX16" s="281"/>
      <c r="GY16" s="281"/>
      <c r="GZ16" s="281"/>
      <c r="HA16" s="6"/>
      <c r="HB16" s="8"/>
      <c r="HC16" s="8"/>
      <c r="HD16" s="8"/>
      <c r="HE16" s="8"/>
      <c r="HF16" s="6"/>
      <c r="HG16" s="5"/>
      <c r="HH16" s="5"/>
      <c r="HI16" s="5"/>
      <c r="HJ16" s="5"/>
      <c r="HK16" s="5"/>
      <c r="HL16" s="5"/>
      <c r="HM16" s="5"/>
      <c r="HN16" s="5"/>
      <c r="HO16" s="5"/>
      <c r="HP16" s="5"/>
      <c r="HQ16" s="281" t="s">
        <v>70</v>
      </c>
      <c r="HR16" s="281"/>
      <c r="HS16" s="281"/>
      <c r="HT16" s="281"/>
      <c r="HU16" s="281"/>
      <c r="HV16" s="281"/>
      <c r="HW16" s="281"/>
      <c r="HX16" s="281"/>
      <c r="HY16" s="5"/>
      <c r="HZ16" s="281" t="s">
        <v>70</v>
      </c>
      <c r="IA16" s="281"/>
      <c r="IB16" s="281"/>
      <c r="IC16" s="281"/>
      <c r="ID16" s="281"/>
      <c r="IE16" s="281"/>
      <c r="IF16" s="281"/>
      <c r="IG16" s="281"/>
      <c r="IH16" s="5"/>
      <c r="II16" s="281" t="s">
        <v>70</v>
      </c>
      <c r="IJ16" s="281"/>
      <c r="IK16" s="281"/>
      <c r="IL16" s="281"/>
      <c r="IM16" s="281"/>
      <c r="IN16" s="281"/>
      <c r="IO16" s="281"/>
      <c r="IP16" s="281"/>
      <c r="IQ16" s="5"/>
      <c r="IR16" s="5"/>
      <c r="IS16" s="5"/>
      <c r="IT16" s="5"/>
      <c r="IU16" s="5"/>
      <c r="IV16" s="5"/>
      <c r="IW16" s="5"/>
      <c r="IX16" s="5"/>
      <c r="IY16" s="5"/>
      <c r="IZ16" s="5"/>
      <c r="JA16" s="281" t="s">
        <v>70</v>
      </c>
      <c r="JB16" s="281"/>
      <c r="JC16" s="281"/>
      <c r="JD16" s="281"/>
      <c r="JE16" s="281"/>
      <c r="JF16" s="281"/>
      <c r="JG16" s="281"/>
      <c r="JH16" s="281"/>
      <c r="JI16" s="5"/>
      <c r="JJ16" s="281" t="s">
        <v>70</v>
      </c>
      <c r="JK16" s="281"/>
      <c r="JL16" s="281"/>
      <c r="JM16" s="281"/>
      <c r="JN16" s="281"/>
      <c r="JO16" s="281"/>
      <c r="JP16" s="281"/>
      <c r="JQ16" s="281"/>
      <c r="JR16" s="5"/>
      <c r="JS16" s="281" t="s">
        <v>70</v>
      </c>
      <c r="JT16" s="281"/>
      <c r="JU16" s="281"/>
      <c r="JV16" s="281"/>
      <c r="JW16" s="281"/>
      <c r="JX16" s="281"/>
      <c r="JY16" s="281"/>
      <c r="JZ16" s="281"/>
      <c r="KA16" s="5"/>
      <c r="KB16" s="5"/>
      <c r="KC16" s="5"/>
      <c r="KD16" s="5"/>
      <c r="KE16" s="5"/>
      <c r="KF16" s="5"/>
      <c r="KG16" s="5"/>
      <c r="KH16" s="5"/>
      <c r="KI16" s="5"/>
      <c r="KJ16" s="5"/>
      <c r="KK16" s="281" t="s">
        <v>70</v>
      </c>
      <c r="KL16" s="281"/>
      <c r="KM16" s="281"/>
      <c r="KN16" s="281"/>
      <c r="KO16" s="281"/>
      <c r="KP16" s="281"/>
      <c r="KQ16" s="281"/>
      <c r="KR16" s="281"/>
      <c r="KS16" s="5"/>
      <c r="KT16" s="281" t="s">
        <v>70</v>
      </c>
      <c r="KU16" s="281"/>
      <c r="KV16" s="281"/>
      <c r="KW16" s="281"/>
      <c r="KX16" s="281"/>
      <c r="KY16" s="281"/>
      <c r="KZ16" s="281"/>
      <c r="LA16" s="281"/>
      <c r="LB16" s="5"/>
      <c r="LC16" s="281" t="s">
        <v>70</v>
      </c>
      <c r="LD16" s="281"/>
      <c r="LE16" s="281"/>
      <c r="LF16" s="281"/>
      <c r="LG16" s="281"/>
      <c r="LH16" s="281"/>
      <c r="LI16" s="281"/>
      <c r="LJ16" s="281"/>
      <c r="LK16" s="5"/>
      <c r="LL16" s="5"/>
      <c r="LM16" s="5"/>
      <c r="LN16" s="5"/>
      <c r="LO16" s="5"/>
      <c r="LP16" s="5"/>
      <c r="LQ16" s="5"/>
      <c r="LR16" s="5"/>
      <c r="LS16" s="5"/>
      <c r="LT16" s="5"/>
      <c r="LU16" s="281" t="s">
        <v>70</v>
      </c>
      <c r="LV16" s="281"/>
      <c r="LW16" s="281"/>
      <c r="LX16" s="281"/>
      <c r="LY16" s="281"/>
      <c r="LZ16" s="281"/>
      <c r="MA16" s="281"/>
      <c r="MB16" s="281"/>
      <c r="MC16" s="5"/>
      <c r="MD16" s="281" t="s">
        <v>70</v>
      </c>
      <c r="ME16" s="281"/>
      <c r="MF16" s="281"/>
      <c r="MG16" s="281"/>
      <c r="MH16" s="281"/>
      <c r="MI16" s="281"/>
      <c r="MJ16" s="281"/>
      <c r="MK16" s="281"/>
      <c r="ML16" s="5"/>
      <c r="MM16" s="281" t="s">
        <v>70</v>
      </c>
      <c r="MN16" s="281"/>
      <c r="MO16" s="281"/>
      <c r="MP16" s="281"/>
      <c r="MQ16" s="281"/>
      <c r="MR16" s="281"/>
      <c r="MS16" s="281"/>
      <c r="MT16" s="281"/>
      <c r="MU16" s="5"/>
      <c r="MV16" s="5"/>
      <c r="MW16" s="5"/>
      <c r="MX16" s="5"/>
      <c r="MY16" s="5"/>
      <c r="MZ16" s="5"/>
      <c r="NA16" s="5"/>
      <c r="NB16" s="5"/>
      <c r="NC16" s="5"/>
      <c r="ND16" s="5"/>
      <c r="NE16" s="281" t="s">
        <v>70</v>
      </c>
      <c r="NF16" s="281"/>
      <c r="NG16" s="281"/>
      <c r="NH16" s="281"/>
      <c r="NI16" s="281"/>
      <c r="NJ16" s="281"/>
      <c r="NK16" s="281"/>
      <c r="NL16" s="281"/>
      <c r="NM16" s="5"/>
      <c r="NN16" s="281" t="s">
        <v>70</v>
      </c>
      <c r="NO16" s="281"/>
      <c r="NP16" s="281"/>
      <c r="NQ16" s="281"/>
      <c r="NR16" s="281"/>
      <c r="NS16" s="281"/>
      <c r="NT16" s="281"/>
      <c r="NU16" s="281"/>
      <c r="NV16" s="5"/>
      <c r="NW16" s="281" t="s">
        <v>70</v>
      </c>
      <c r="NX16" s="281"/>
      <c r="NY16" s="281"/>
      <c r="NZ16" s="281"/>
      <c r="OA16" s="281"/>
      <c r="OB16" s="281"/>
      <c r="OC16" s="281"/>
      <c r="OD16" s="281"/>
    </row>
    <row r="17" spans="1:394" ht="15" customHeight="1">
      <c r="A17" s="5"/>
      <c r="B17" s="5"/>
      <c r="C17" s="5"/>
      <c r="D17" s="5"/>
      <c r="E17" s="5"/>
      <c r="F17" s="5"/>
      <c r="G17" s="5"/>
      <c r="H17" s="5"/>
      <c r="I17" s="5"/>
      <c r="J17" s="5"/>
      <c r="K17" s="281" t="s">
        <v>71</v>
      </c>
      <c r="L17" s="281"/>
      <c r="M17" s="281"/>
      <c r="N17" s="281"/>
      <c r="O17" s="281"/>
      <c r="P17" s="281"/>
      <c r="Q17" s="281"/>
      <c r="R17" s="281"/>
      <c r="S17" s="5"/>
      <c r="T17" s="281" t="s">
        <v>71</v>
      </c>
      <c r="U17" s="281"/>
      <c r="V17" s="281"/>
      <c r="W17" s="281"/>
      <c r="X17" s="281"/>
      <c r="Y17" s="281"/>
      <c r="Z17" s="281"/>
      <c r="AA17" s="281"/>
      <c r="AB17" s="5"/>
      <c r="AC17" s="281" t="s">
        <v>71</v>
      </c>
      <c r="AD17" s="281"/>
      <c r="AE17" s="281"/>
      <c r="AF17" s="281"/>
      <c r="AG17" s="281"/>
      <c r="AH17" s="281"/>
      <c r="AI17" s="281"/>
      <c r="AJ17" s="281"/>
      <c r="AK17" s="6"/>
      <c r="AL17" s="126"/>
      <c r="AM17" s="224" t="b">
        <v>0</v>
      </c>
      <c r="AN17" s="224" t="b">
        <v>0</v>
      </c>
      <c r="AO17" s="224" t="b">
        <v>0</v>
      </c>
      <c r="AP17" s="224"/>
      <c r="AQ17" s="126"/>
      <c r="AR17" s="5"/>
      <c r="AS17" s="5"/>
      <c r="AT17" s="5"/>
      <c r="AU17" s="5"/>
      <c r="AV17" s="5"/>
      <c r="AW17" s="5"/>
      <c r="AX17" s="5"/>
      <c r="AY17" s="5"/>
      <c r="AZ17" s="5"/>
      <c r="BA17" s="5"/>
      <c r="BB17" s="281" t="s">
        <v>71</v>
      </c>
      <c r="BC17" s="281"/>
      <c r="BD17" s="281"/>
      <c r="BE17" s="281"/>
      <c r="BF17" s="281"/>
      <c r="BG17" s="281"/>
      <c r="BH17" s="281"/>
      <c r="BI17" s="281"/>
      <c r="BJ17" s="5"/>
      <c r="BK17" s="281" t="s">
        <v>71</v>
      </c>
      <c r="BL17" s="281"/>
      <c r="BM17" s="281"/>
      <c r="BN17" s="281"/>
      <c r="BO17" s="281"/>
      <c r="BP17" s="281"/>
      <c r="BQ17" s="281"/>
      <c r="BR17" s="281"/>
      <c r="BS17" s="5"/>
      <c r="BT17" s="281" t="s">
        <v>71</v>
      </c>
      <c r="BU17" s="281"/>
      <c r="BV17" s="281"/>
      <c r="BW17" s="281"/>
      <c r="BX17" s="281"/>
      <c r="BY17" s="281"/>
      <c r="BZ17" s="281"/>
      <c r="CA17" s="281"/>
      <c r="CB17" s="6"/>
      <c r="CC17" s="126"/>
      <c r="CD17" s="224"/>
      <c r="CE17" s="224"/>
      <c r="CF17" s="224" t="b">
        <v>0</v>
      </c>
      <c r="CG17" s="224"/>
      <c r="CH17" s="126"/>
      <c r="CI17" s="6"/>
      <c r="CJ17" s="5"/>
      <c r="CK17" s="5"/>
      <c r="CL17" s="5"/>
      <c r="CM17" s="5"/>
      <c r="CN17" s="5"/>
      <c r="CO17" s="5"/>
      <c r="CP17" s="5"/>
      <c r="CQ17" s="5"/>
      <c r="CR17" s="5"/>
      <c r="CS17" s="5"/>
      <c r="CT17" s="281" t="s">
        <v>71</v>
      </c>
      <c r="CU17" s="281"/>
      <c r="CV17" s="281"/>
      <c r="CW17" s="281"/>
      <c r="CX17" s="281"/>
      <c r="CY17" s="281"/>
      <c r="CZ17" s="281"/>
      <c r="DA17" s="281"/>
      <c r="DB17" s="5"/>
      <c r="DC17" s="281" t="s">
        <v>71</v>
      </c>
      <c r="DD17" s="281"/>
      <c r="DE17" s="281"/>
      <c r="DF17" s="281"/>
      <c r="DG17" s="281"/>
      <c r="DH17" s="281"/>
      <c r="DI17" s="281"/>
      <c r="DJ17" s="281"/>
      <c r="DK17" s="5"/>
      <c r="DL17" s="281" t="s">
        <v>71</v>
      </c>
      <c r="DM17" s="281"/>
      <c r="DN17" s="281"/>
      <c r="DO17" s="281"/>
      <c r="DP17" s="281"/>
      <c r="DQ17" s="281"/>
      <c r="DR17" s="281"/>
      <c r="DS17" s="281"/>
      <c r="DT17" s="6"/>
      <c r="DU17" s="8" t="b">
        <v>0</v>
      </c>
      <c r="DV17" s="8" t="b">
        <v>0</v>
      </c>
      <c r="DW17" s="8" t="b">
        <v>0</v>
      </c>
      <c r="DX17" s="8"/>
      <c r="DY17" s="8"/>
      <c r="DZ17" s="6"/>
      <c r="EA17" s="5"/>
      <c r="EB17" s="5"/>
      <c r="EC17" s="5"/>
      <c r="ED17" s="5"/>
      <c r="EE17" s="5"/>
      <c r="EF17" s="5"/>
      <c r="EG17" s="5"/>
      <c r="EH17" s="5"/>
      <c r="EI17" s="5"/>
      <c r="EJ17" s="5"/>
      <c r="EK17" s="281" t="s">
        <v>71</v>
      </c>
      <c r="EL17" s="281"/>
      <c r="EM17" s="281"/>
      <c r="EN17" s="281"/>
      <c r="EO17" s="281"/>
      <c r="EP17" s="281"/>
      <c r="EQ17" s="281"/>
      <c r="ER17" s="281"/>
      <c r="ES17" s="5"/>
      <c r="ET17" s="281" t="s">
        <v>71</v>
      </c>
      <c r="EU17" s="281"/>
      <c r="EV17" s="281"/>
      <c r="EW17" s="281"/>
      <c r="EX17" s="281"/>
      <c r="EY17" s="281"/>
      <c r="EZ17" s="281"/>
      <c r="FA17" s="281"/>
      <c r="FB17" s="5"/>
      <c r="FC17" s="281" t="s">
        <v>71</v>
      </c>
      <c r="FD17" s="281"/>
      <c r="FE17" s="281"/>
      <c r="FF17" s="281"/>
      <c r="FG17" s="281"/>
      <c r="FH17" s="281"/>
      <c r="FI17" s="281"/>
      <c r="FJ17" s="281"/>
      <c r="FK17" s="6"/>
      <c r="FL17" s="8" t="b">
        <v>0</v>
      </c>
      <c r="FM17" s="8" t="b">
        <v>0</v>
      </c>
      <c r="FN17" s="8" t="b">
        <v>0</v>
      </c>
      <c r="FO17" s="8"/>
      <c r="FP17" s="6"/>
      <c r="FQ17" s="5"/>
      <c r="FR17" s="5"/>
      <c r="FS17" s="5"/>
      <c r="FT17" s="5"/>
      <c r="FU17" s="5"/>
      <c r="FV17" s="5"/>
      <c r="FW17" s="5"/>
      <c r="FX17" s="5"/>
      <c r="FY17" s="5"/>
      <c r="FZ17" s="5"/>
      <c r="GA17" s="281" t="s">
        <v>71</v>
      </c>
      <c r="GB17" s="281"/>
      <c r="GC17" s="281"/>
      <c r="GD17" s="281"/>
      <c r="GE17" s="281"/>
      <c r="GF17" s="281"/>
      <c r="GG17" s="281"/>
      <c r="GH17" s="281"/>
      <c r="GI17" s="5"/>
      <c r="GJ17" s="281" t="s">
        <v>71</v>
      </c>
      <c r="GK17" s="281"/>
      <c r="GL17" s="281"/>
      <c r="GM17" s="281"/>
      <c r="GN17" s="281"/>
      <c r="GO17" s="281"/>
      <c r="GP17" s="281"/>
      <c r="GQ17" s="281"/>
      <c r="GR17" s="5"/>
      <c r="GS17" s="281" t="s">
        <v>71</v>
      </c>
      <c r="GT17" s="281"/>
      <c r="GU17" s="281"/>
      <c r="GV17" s="281"/>
      <c r="GW17" s="281"/>
      <c r="GX17" s="281"/>
      <c r="GY17" s="281"/>
      <c r="GZ17" s="281"/>
      <c r="HA17" s="6"/>
      <c r="HB17" s="8"/>
      <c r="HC17" s="8"/>
      <c r="HD17" s="8"/>
      <c r="HE17" s="8"/>
      <c r="HF17" s="6"/>
      <c r="HG17" s="5"/>
      <c r="HH17" s="5"/>
      <c r="HI17" s="5"/>
      <c r="HJ17" s="5"/>
      <c r="HK17" s="5"/>
      <c r="HL17" s="5"/>
      <c r="HM17" s="5"/>
      <c r="HN17" s="5"/>
      <c r="HO17" s="5"/>
      <c r="HP17" s="5"/>
      <c r="HQ17" s="281" t="s">
        <v>71</v>
      </c>
      <c r="HR17" s="281"/>
      <c r="HS17" s="281"/>
      <c r="HT17" s="281"/>
      <c r="HU17" s="281"/>
      <c r="HV17" s="281"/>
      <c r="HW17" s="281"/>
      <c r="HX17" s="281"/>
      <c r="HY17" s="5"/>
      <c r="HZ17" s="281" t="s">
        <v>71</v>
      </c>
      <c r="IA17" s="281"/>
      <c r="IB17" s="281"/>
      <c r="IC17" s="281"/>
      <c r="ID17" s="281"/>
      <c r="IE17" s="281"/>
      <c r="IF17" s="281"/>
      <c r="IG17" s="281"/>
      <c r="IH17" s="5"/>
      <c r="II17" s="281" t="s">
        <v>71</v>
      </c>
      <c r="IJ17" s="281"/>
      <c r="IK17" s="281"/>
      <c r="IL17" s="281"/>
      <c r="IM17" s="281"/>
      <c r="IN17" s="281"/>
      <c r="IO17" s="281"/>
      <c r="IP17" s="281"/>
      <c r="IQ17" s="5"/>
      <c r="IR17" s="5"/>
      <c r="IS17" s="5"/>
      <c r="IT17" s="5"/>
      <c r="IU17" s="5"/>
      <c r="IV17" s="5"/>
      <c r="IW17" s="5"/>
      <c r="IX17" s="5"/>
      <c r="IY17" s="5"/>
      <c r="IZ17" s="5"/>
      <c r="JA17" s="281" t="s">
        <v>71</v>
      </c>
      <c r="JB17" s="281"/>
      <c r="JC17" s="281"/>
      <c r="JD17" s="281"/>
      <c r="JE17" s="281"/>
      <c r="JF17" s="281"/>
      <c r="JG17" s="281"/>
      <c r="JH17" s="281"/>
      <c r="JI17" s="5"/>
      <c r="JJ17" s="281" t="s">
        <v>71</v>
      </c>
      <c r="JK17" s="281"/>
      <c r="JL17" s="281"/>
      <c r="JM17" s="281"/>
      <c r="JN17" s="281"/>
      <c r="JO17" s="281"/>
      <c r="JP17" s="281"/>
      <c r="JQ17" s="281"/>
      <c r="JR17" s="5"/>
      <c r="JS17" s="281" t="s">
        <v>71</v>
      </c>
      <c r="JT17" s="281"/>
      <c r="JU17" s="281"/>
      <c r="JV17" s="281"/>
      <c r="JW17" s="281"/>
      <c r="JX17" s="281"/>
      <c r="JY17" s="281"/>
      <c r="JZ17" s="281"/>
      <c r="KA17" s="5"/>
      <c r="KB17" s="5"/>
      <c r="KC17" s="5"/>
      <c r="KD17" s="5"/>
      <c r="KE17" s="5"/>
      <c r="KF17" s="5"/>
      <c r="KG17" s="5"/>
      <c r="KH17" s="5"/>
      <c r="KI17" s="5"/>
      <c r="KJ17" s="5"/>
      <c r="KK17" s="281" t="s">
        <v>71</v>
      </c>
      <c r="KL17" s="281"/>
      <c r="KM17" s="281"/>
      <c r="KN17" s="281"/>
      <c r="KO17" s="281"/>
      <c r="KP17" s="281"/>
      <c r="KQ17" s="281"/>
      <c r="KR17" s="281"/>
      <c r="KS17" s="5"/>
      <c r="KT17" s="281" t="s">
        <v>71</v>
      </c>
      <c r="KU17" s="281"/>
      <c r="KV17" s="281"/>
      <c r="KW17" s="281"/>
      <c r="KX17" s="281"/>
      <c r="KY17" s="281"/>
      <c r="KZ17" s="281"/>
      <c r="LA17" s="281"/>
      <c r="LB17" s="5"/>
      <c r="LC17" s="281" t="s">
        <v>71</v>
      </c>
      <c r="LD17" s="281"/>
      <c r="LE17" s="281"/>
      <c r="LF17" s="281"/>
      <c r="LG17" s="281"/>
      <c r="LH17" s="281"/>
      <c r="LI17" s="281"/>
      <c r="LJ17" s="281"/>
      <c r="LK17" s="5"/>
      <c r="LL17" s="5"/>
      <c r="LM17" s="5"/>
      <c r="LN17" s="5"/>
      <c r="LO17" s="5"/>
      <c r="LP17" s="5"/>
      <c r="LQ17" s="5"/>
      <c r="LR17" s="5"/>
      <c r="LS17" s="5"/>
      <c r="LT17" s="5"/>
      <c r="LU17" s="281" t="s">
        <v>71</v>
      </c>
      <c r="LV17" s="281"/>
      <c r="LW17" s="281"/>
      <c r="LX17" s="281"/>
      <c r="LY17" s="281"/>
      <c r="LZ17" s="281"/>
      <c r="MA17" s="281"/>
      <c r="MB17" s="281"/>
      <c r="MC17" s="5"/>
      <c r="MD17" s="281" t="s">
        <v>71</v>
      </c>
      <c r="ME17" s="281"/>
      <c r="MF17" s="281"/>
      <c r="MG17" s="281"/>
      <c r="MH17" s="281"/>
      <c r="MI17" s="281"/>
      <c r="MJ17" s="281"/>
      <c r="MK17" s="281"/>
      <c r="ML17" s="5"/>
      <c r="MM17" s="281" t="s">
        <v>71</v>
      </c>
      <c r="MN17" s="281"/>
      <c r="MO17" s="281"/>
      <c r="MP17" s="281"/>
      <c r="MQ17" s="281"/>
      <c r="MR17" s="281"/>
      <c r="MS17" s="281"/>
      <c r="MT17" s="281"/>
      <c r="MU17" s="5"/>
      <c r="MV17" s="5"/>
      <c r="MW17" s="5"/>
      <c r="MX17" s="5"/>
      <c r="MY17" s="5"/>
      <c r="MZ17" s="5"/>
      <c r="NA17" s="5"/>
      <c r="NB17" s="5"/>
      <c r="NC17" s="5"/>
      <c r="ND17" s="5"/>
      <c r="NE17" s="281" t="s">
        <v>71</v>
      </c>
      <c r="NF17" s="281"/>
      <c r="NG17" s="281"/>
      <c r="NH17" s="281"/>
      <c r="NI17" s="281"/>
      <c r="NJ17" s="281"/>
      <c r="NK17" s="281"/>
      <c r="NL17" s="281"/>
      <c r="NM17" s="5"/>
      <c r="NN17" s="281" t="s">
        <v>71</v>
      </c>
      <c r="NO17" s="281"/>
      <c r="NP17" s="281"/>
      <c r="NQ17" s="281"/>
      <c r="NR17" s="281"/>
      <c r="NS17" s="281"/>
      <c r="NT17" s="281"/>
      <c r="NU17" s="281"/>
      <c r="NV17" s="5"/>
      <c r="NW17" s="281" t="s">
        <v>71</v>
      </c>
      <c r="NX17" s="281"/>
      <c r="NY17" s="281"/>
      <c r="NZ17" s="281"/>
      <c r="OA17" s="281"/>
      <c r="OB17" s="281"/>
      <c r="OC17" s="281"/>
      <c r="OD17" s="281"/>
    </row>
    <row r="18" spans="1:394" ht="15" customHeight="1">
      <c r="A18" s="5"/>
      <c r="B18" s="5"/>
      <c r="C18" s="5"/>
      <c r="D18" s="5"/>
      <c r="E18" s="5"/>
      <c r="F18" s="5"/>
      <c r="G18" s="5"/>
      <c r="H18" s="5"/>
      <c r="I18" s="5"/>
      <c r="J18" s="5"/>
      <c r="K18" s="281" t="s">
        <v>72</v>
      </c>
      <c r="L18" s="281"/>
      <c r="M18" s="281"/>
      <c r="N18" s="281"/>
      <c r="O18" s="281"/>
      <c r="P18" s="281"/>
      <c r="Q18" s="281"/>
      <c r="R18" s="281"/>
      <c r="S18" s="5"/>
      <c r="T18" s="281" t="s">
        <v>72</v>
      </c>
      <c r="U18" s="281"/>
      <c r="V18" s="281"/>
      <c r="W18" s="281"/>
      <c r="X18" s="281"/>
      <c r="Y18" s="281"/>
      <c r="Z18" s="281"/>
      <c r="AA18" s="281"/>
      <c r="AB18" s="5"/>
      <c r="AC18" s="281" t="s">
        <v>72</v>
      </c>
      <c r="AD18" s="281"/>
      <c r="AE18" s="281"/>
      <c r="AF18" s="281"/>
      <c r="AG18" s="281"/>
      <c r="AH18" s="281"/>
      <c r="AI18" s="281"/>
      <c r="AJ18" s="281"/>
      <c r="AK18" s="6"/>
      <c r="AL18" s="126"/>
      <c r="AM18" s="224" t="b">
        <v>0</v>
      </c>
      <c r="AN18" s="224" t="b">
        <v>0</v>
      </c>
      <c r="AO18" s="224" t="b">
        <v>0</v>
      </c>
      <c r="AP18" s="224"/>
      <c r="AQ18" s="126"/>
      <c r="AR18" s="5"/>
      <c r="AS18" s="5"/>
      <c r="AT18" s="5"/>
      <c r="AU18" s="5"/>
      <c r="AV18" s="5"/>
      <c r="AW18" s="5"/>
      <c r="AX18" s="5"/>
      <c r="AY18" s="5"/>
      <c r="AZ18" s="5"/>
      <c r="BA18" s="5"/>
      <c r="BB18" s="281" t="s">
        <v>72</v>
      </c>
      <c r="BC18" s="281"/>
      <c r="BD18" s="281"/>
      <c r="BE18" s="281"/>
      <c r="BF18" s="281"/>
      <c r="BG18" s="281"/>
      <c r="BH18" s="281"/>
      <c r="BI18" s="281"/>
      <c r="BJ18" s="5"/>
      <c r="BK18" s="281" t="s">
        <v>72</v>
      </c>
      <c r="BL18" s="281"/>
      <c r="BM18" s="281"/>
      <c r="BN18" s="281"/>
      <c r="BO18" s="281"/>
      <c r="BP18" s="281"/>
      <c r="BQ18" s="281"/>
      <c r="BR18" s="281"/>
      <c r="BS18" s="5"/>
      <c r="BT18" s="281" t="s">
        <v>72</v>
      </c>
      <c r="BU18" s="281"/>
      <c r="BV18" s="281"/>
      <c r="BW18" s="281"/>
      <c r="BX18" s="281"/>
      <c r="BY18" s="281"/>
      <c r="BZ18" s="281"/>
      <c r="CA18" s="281"/>
      <c r="CB18" s="6"/>
      <c r="CC18" s="126"/>
      <c r="CD18" s="224"/>
      <c r="CE18" s="224" t="b">
        <v>0</v>
      </c>
      <c r="CF18" s="224" t="b">
        <v>0</v>
      </c>
      <c r="CG18" s="224"/>
      <c r="CH18" s="126"/>
      <c r="CI18" s="6"/>
      <c r="CJ18" s="5"/>
      <c r="CK18" s="5"/>
      <c r="CL18" s="5"/>
      <c r="CM18" s="5"/>
      <c r="CN18" s="5"/>
      <c r="CO18" s="5"/>
      <c r="CP18" s="5"/>
      <c r="CQ18" s="5"/>
      <c r="CR18" s="5"/>
      <c r="CS18" s="5"/>
      <c r="CT18" s="281" t="s">
        <v>72</v>
      </c>
      <c r="CU18" s="281"/>
      <c r="CV18" s="281"/>
      <c r="CW18" s="281"/>
      <c r="CX18" s="281"/>
      <c r="CY18" s="281"/>
      <c r="CZ18" s="281"/>
      <c r="DA18" s="281"/>
      <c r="DB18" s="5"/>
      <c r="DC18" s="281" t="s">
        <v>72</v>
      </c>
      <c r="DD18" s="281"/>
      <c r="DE18" s="281"/>
      <c r="DF18" s="281"/>
      <c r="DG18" s="281"/>
      <c r="DH18" s="281"/>
      <c r="DI18" s="281"/>
      <c r="DJ18" s="281"/>
      <c r="DK18" s="5"/>
      <c r="DL18" s="281" t="s">
        <v>72</v>
      </c>
      <c r="DM18" s="281"/>
      <c r="DN18" s="281"/>
      <c r="DO18" s="281"/>
      <c r="DP18" s="281"/>
      <c r="DQ18" s="281"/>
      <c r="DR18" s="281"/>
      <c r="DS18" s="281"/>
      <c r="DT18" s="6"/>
      <c r="DU18" s="8" t="b">
        <v>0</v>
      </c>
      <c r="DV18" s="8" t="b">
        <v>0</v>
      </c>
      <c r="DW18" s="8" t="b">
        <v>0</v>
      </c>
      <c r="DX18" s="8"/>
      <c r="DY18" s="8"/>
      <c r="DZ18" s="6"/>
      <c r="EA18" s="5"/>
      <c r="EB18" s="5"/>
      <c r="EC18" s="5"/>
      <c r="ED18" s="5"/>
      <c r="EE18" s="5"/>
      <c r="EF18" s="5"/>
      <c r="EG18" s="5"/>
      <c r="EH18" s="5"/>
      <c r="EI18" s="5"/>
      <c r="EJ18" s="5"/>
      <c r="EK18" s="281" t="s">
        <v>72</v>
      </c>
      <c r="EL18" s="281"/>
      <c r="EM18" s="281"/>
      <c r="EN18" s="281"/>
      <c r="EO18" s="281"/>
      <c r="EP18" s="281"/>
      <c r="EQ18" s="281"/>
      <c r="ER18" s="281"/>
      <c r="ES18" s="5"/>
      <c r="ET18" s="281" t="s">
        <v>72</v>
      </c>
      <c r="EU18" s="281"/>
      <c r="EV18" s="281"/>
      <c r="EW18" s="281"/>
      <c r="EX18" s="281"/>
      <c r="EY18" s="281"/>
      <c r="EZ18" s="281"/>
      <c r="FA18" s="281"/>
      <c r="FB18" s="5"/>
      <c r="FC18" s="281" t="s">
        <v>72</v>
      </c>
      <c r="FD18" s="281"/>
      <c r="FE18" s="281"/>
      <c r="FF18" s="281"/>
      <c r="FG18" s="281"/>
      <c r="FH18" s="281"/>
      <c r="FI18" s="281"/>
      <c r="FJ18" s="281"/>
      <c r="FK18" s="6"/>
      <c r="FL18" s="8" t="b">
        <v>0</v>
      </c>
      <c r="FM18" s="8" t="b">
        <v>0</v>
      </c>
      <c r="FN18" s="8" t="b">
        <v>0</v>
      </c>
      <c r="FO18" s="8"/>
      <c r="FP18" s="6"/>
      <c r="FQ18" s="5"/>
      <c r="FR18" s="5"/>
      <c r="FS18" s="5"/>
      <c r="FT18" s="5"/>
      <c r="FU18" s="5"/>
      <c r="FV18" s="5"/>
      <c r="FW18" s="5"/>
      <c r="FX18" s="5"/>
      <c r="FY18" s="5"/>
      <c r="FZ18" s="5"/>
      <c r="GA18" s="281" t="s">
        <v>72</v>
      </c>
      <c r="GB18" s="281"/>
      <c r="GC18" s="281"/>
      <c r="GD18" s="281"/>
      <c r="GE18" s="281"/>
      <c r="GF18" s="281"/>
      <c r="GG18" s="281"/>
      <c r="GH18" s="281"/>
      <c r="GI18" s="5"/>
      <c r="GJ18" s="281" t="s">
        <v>72</v>
      </c>
      <c r="GK18" s="281"/>
      <c r="GL18" s="281"/>
      <c r="GM18" s="281"/>
      <c r="GN18" s="281"/>
      <c r="GO18" s="281"/>
      <c r="GP18" s="281"/>
      <c r="GQ18" s="281"/>
      <c r="GR18" s="5"/>
      <c r="GS18" s="281" t="s">
        <v>72</v>
      </c>
      <c r="GT18" s="281"/>
      <c r="GU18" s="281"/>
      <c r="GV18" s="281"/>
      <c r="GW18" s="281"/>
      <c r="GX18" s="281"/>
      <c r="GY18" s="281"/>
      <c r="GZ18" s="281"/>
      <c r="HA18" s="6"/>
      <c r="HB18" s="8"/>
      <c r="HC18" s="8"/>
      <c r="HD18" s="8"/>
      <c r="HE18" s="8"/>
      <c r="HF18" s="6"/>
      <c r="HG18" s="5"/>
      <c r="HH18" s="5"/>
      <c r="HI18" s="5"/>
      <c r="HJ18" s="5"/>
      <c r="HK18" s="5"/>
      <c r="HL18" s="5"/>
      <c r="HM18" s="5"/>
      <c r="HN18" s="5"/>
      <c r="HO18" s="5"/>
      <c r="HP18" s="5"/>
      <c r="HQ18" s="281" t="s">
        <v>72</v>
      </c>
      <c r="HR18" s="281"/>
      <c r="HS18" s="281"/>
      <c r="HT18" s="281"/>
      <c r="HU18" s="281"/>
      <c r="HV18" s="281"/>
      <c r="HW18" s="281"/>
      <c r="HX18" s="281"/>
      <c r="HY18" s="5"/>
      <c r="HZ18" s="281" t="s">
        <v>72</v>
      </c>
      <c r="IA18" s="281"/>
      <c r="IB18" s="281"/>
      <c r="IC18" s="281"/>
      <c r="ID18" s="281"/>
      <c r="IE18" s="281"/>
      <c r="IF18" s="281"/>
      <c r="IG18" s="281"/>
      <c r="IH18" s="5"/>
      <c r="II18" s="281" t="s">
        <v>72</v>
      </c>
      <c r="IJ18" s="281"/>
      <c r="IK18" s="281"/>
      <c r="IL18" s="281"/>
      <c r="IM18" s="281"/>
      <c r="IN18" s="281"/>
      <c r="IO18" s="281"/>
      <c r="IP18" s="281"/>
      <c r="IQ18" s="5"/>
      <c r="IR18" s="5"/>
      <c r="IS18" s="5"/>
      <c r="IT18" s="5"/>
      <c r="IU18" s="5"/>
      <c r="IV18" s="5"/>
      <c r="IW18" s="5"/>
      <c r="IX18" s="5"/>
      <c r="IY18" s="5"/>
      <c r="IZ18" s="5"/>
      <c r="JA18" s="281" t="s">
        <v>72</v>
      </c>
      <c r="JB18" s="281"/>
      <c r="JC18" s="281"/>
      <c r="JD18" s="281"/>
      <c r="JE18" s="281"/>
      <c r="JF18" s="281"/>
      <c r="JG18" s="281"/>
      <c r="JH18" s="281"/>
      <c r="JI18" s="5"/>
      <c r="JJ18" s="281" t="s">
        <v>72</v>
      </c>
      <c r="JK18" s="281"/>
      <c r="JL18" s="281"/>
      <c r="JM18" s="281"/>
      <c r="JN18" s="281"/>
      <c r="JO18" s="281"/>
      <c r="JP18" s="281"/>
      <c r="JQ18" s="281"/>
      <c r="JR18" s="5"/>
      <c r="JS18" s="281" t="s">
        <v>72</v>
      </c>
      <c r="JT18" s="281"/>
      <c r="JU18" s="281"/>
      <c r="JV18" s="281"/>
      <c r="JW18" s="281"/>
      <c r="JX18" s="281"/>
      <c r="JY18" s="281"/>
      <c r="JZ18" s="281"/>
      <c r="KA18" s="5"/>
      <c r="KB18" s="5"/>
      <c r="KC18" s="5"/>
      <c r="KD18" s="5"/>
      <c r="KE18" s="5"/>
      <c r="KF18" s="5"/>
      <c r="KG18" s="5"/>
      <c r="KH18" s="5"/>
      <c r="KI18" s="5"/>
      <c r="KJ18" s="5"/>
      <c r="KK18" s="281" t="s">
        <v>72</v>
      </c>
      <c r="KL18" s="281"/>
      <c r="KM18" s="281"/>
      <c r="KN18" s="281"/>
      <c r="KO18" s="281"/>
      <c r="KP18" s="281"/>
      <c r="KQ18" s="281"/>
      <c r="KR18" s="281"/>
      <c r="KS18" s="5"/>
      <c r="KT18" s="281" t="s">
        <v>72</v>
      </c>
      <c r="KU18" s="281"/>
      <c r="KV18" s="281"/>
      <c r="KW18" s="281"/>
      <c r="KX18" s="281"/>
      <c r="KY18" s="281"/>
      <c r="KZ18" s="281"/>
      <c r="LA18" s="281"/>
      <c r="LB18" s="5"/>
      <c r="LC18" s="281" t="s">
        <v>72</v>
      </c>
      <c r="LD18" s="281"/>
      <c r="LE18" s="281"/>
      <c r="LF18" s="281"/>
      <c r="LG18" s="281"/>
      <c r="LH18" s="281"/>
      <c r="LI18" s="281"/>
      <c r="LJ18" s="281"/>
      <c r="LK18" s="5"/>
      <c r="LL18" s="5"/>
      <c r="LM18" s="5"/>
      <c r="LN18" s="5"/>
      <c r="LO18" s="5"/>
      <c r="LP18" s="5"/>
      <c r="LQ18" s="5"/>
      <c r="LR18" s="5"/>
      <c r="LS18" s="5"/>
      <c r="LT18" s="5"/>
      <c r="LU18" s="281" t="s">
        <v>72</v>
      </c>
      <c r="LV18" s="281"/>
      <c r="LW18" s="281"/>
      <c r="LX18" s="281"/>
      <c r="LY18" s="281"/>
      <c r="LZ18" s="281"/>
      <c r="MA18" s="281"/>
      <c r="MB18" s="281"/>
      <c r="MC18" s="5"/>
      <c r="MD18" s="281" t="s">
        <v>72</v>
      </c>
      <c r="ME18" s="281"/>
      <c r="MF18" s="281"/>
      <c r="MG18" s="281"/>
      <c r="MH18" s="281"/>
      <c r="MI18" s="281"/>
      <c r="MJ18" s="281"/>
      <c r="MK18" s="281"/>
      <c r="ML18" s="5"/>
      <c r="MM18" s="281" t="s">
        <v>72</v>
      </c>
      <c r="MN18" s="281"/>
      <c r="MO18" s="281"/>
      <c r="MP18" s="281"/>
      <c r="MQ18" s="281"/>
      <c r="MR18" s="281"/>
      <c r="MS18" s="281"/>
      <c r="MT18" s="281"/>
      <c r="MU18" s="5"/>
      <c r="MV18" s="5"/>
      <c r="MW18" s="5"/>
      <c r="MX18" s="5"/>
      <c r="MY18" s="5"/>
      <c r="MZ18" s="5"/>
      <c r="NA18" s="5"/>
      <c r="NB18" s="5"/>
      <c r="NC18" s="5"/>
      <c r="ND18" s="5"/>
      <c r="NE18" s="281" t="s">
        <v>72</v>
      </c>
      <c r="NF18" s="281"/>
      <c r="NG18" s="281"/>
      <c r="NH18" s="281"/>
      <c r="NI18" s="281"/>
      <c r="NJ18" s="281"/>
      <c r="NK18" s="281"/>
      <c r="NL18" s="281"/>
      <c r="NM18" s="5"/>
      <c r="NN18" s="281" t="s">
        <v>72</v>
      </c>
      <c r="NO18" s="281"/>
      <c r="NP18" s="281"/>
      <c r="NQ18" s="281"/>
      <c r="NR18" s="281"/>
      <c r="NS18" s="281"/>
      <c r="NT18" s="281"/>
      <c r="NU18" s="281"/>
      <c r="NV18" s="5"/>
      <c r="NW18" s="281" t="s">
        <v>72</v>
      </c>
      <c r="NX18" s="281"/>
      <c r="NY18" s="281"/>
      <c r="NZ18" s="281"/>
      <c r="OA18" s="281"/>
      <c r="OB18" s="281"/>
      <c r="OC18" s="281"/>
      <c r="OD18" s="281"/>
    </row>
    <row r="19" spans="1:394" ht="15" customHeight="1">
      <c r="A19" s="5"/>
      <c r="B19" s="5"/>
      <c r="C19" s="5"/>
      <c r="D19" s="5"/>
      <c r="E19" s="5"/>
      <c r="F19" s="5"/>
      <c r="G19" s="5"/>
      <c r="H19" s="5"/>
      <c r="I19" s="5"/>
      <c r="J19" s="5"/>
      <c r="K19" s="281" t="s">
        <v>73</v>
      </c>
      <c r="L19" s="281"/>
      <c r="M19" s="281"/>
      <c r="N19" s="281"/>
      <c r="O19" s="281"/>
      <c r="P19" s="281"/>
      <c r="Q19" s="281"/>
      <c r="R19" s="281"/>
      <c r="S19" s="5"/>
      <c r="T19" s="281" t="s">
        <v>73</v>
      </c>
      <c r="U19" s="281"/>
      <c r="V19" s="281"/>
      <c r="W19" s="281"/>
      <c r="X19" s="281"/>
      <c r="Y19" s="281"/>
      <c r="Z19" s="281"/>
      <c r="AA19" s="281"/>
      <c r="AB19" s="5"/>
      <c r="AC19" s="281" t="s">
        <v>73</v>
      </c>
      <c r="AD19" s="281"/>
      <c r="AE19" s="281"/>
      <c r="AF19" s="281"/>
      <c r="AG19" s="281"/>
      <c r="AH19" s="281"/>
      <c r="AI19" s="281"/>
      <c r="AJ19" s="281"/>
      <c r="AK19" s="6"/>
      <c r="AL19" s="126"/>
      <c r="AM19" s="224" t="b">
        <v>0</v>
      </c>
      <c r="AN19" s="224" t="b">
        <v>0</v>
      </c>
      <c r="AO19" s="224" t="b">
        <v>0</v>
      </c>
      <c r="AP19" s="224"/>
      <c r="AQ19" s="126"/>
      <c r="AR19" s="5"/>
      <c r="AS19" s="5"/>
      <c r="AT19" s="5"/>
      <c r="AU19" s="5"/>
      <c r="AV19" s="5"/>
      <c r="AW19" s="5"/>
      <c r="AX19" s="5"/>
      <c r="AY19" s="5"/>
      <c r="AZ19" s="5"/>
      <c r="BA19" s="5"/>
      <c r="BB19" s="281" t="s">
        <v>73</v>
      </c>
      <c r="BC19" s="281"/>
      <c r="BD19" s="281"/>
      <c r="BE19" s="281"/>
      <c r="BF19" s="281"/>
      <c r="BG19" s="281"/>
      <c r="BH19" s="281"/>
      <c r="BI19" s="281"/>
      <c r="BJ19" s="5"/>
      <c r="BK19" s="281" t="s">
        <v>73</v>
      </c>
      <c r="BL19" s="281"/>
      <c r="BM19" s="281"/>
      <c r="BN19" s="281"/>
      <c r="BO19" s="281"/>
      <c r="BP19" s="281"/>
      <c r="BQ19" s="281"/>
      <c r="BR19" s="281"/>
      <c r="BS19" s="5"/>
      <c r="BT19" s="281" t="s">
        <v>73</v>
      </c>
      <c r="BU19" s="281"/>
      <c r="BV19" s="281"/>
      <c r="BW19" s="281"/>
      <c r="BX19" s="281"/>
      <c r="BY19" s="281"/>
      <c r="BZ19" s="281"/>
      <c r="CA19" s="281"/>
      <c r="CB19" s="6"/>
      <c r="CC19" s="126"/>
      <c r="CD19" s="224"/>
      <c r="CE19" s="224" t="b">
        <v>0</v>
      </c>
      <c r="CF19" s="224"/>
      <c r="CG19" s="224"/>
      <c r="CH19" s="126"/>
      <c r="CI19" s="6"/>
      <c r="CJ19" s="5"/>
      <c r="CK19" s="5"/>
      <c r="CL19" s="5"/>
      <c r="CM19" s="5"/>
      <c r="CN19" s="5"/>
      <c r="CO19" s="5"/>
      <c r="CP19" s="5"/>
      <c r="CQ19" s="5"/>
      <c r="CR19" s="5"/>
      <c r="CS19" s="5"/>
      <c r="CT19" s="281" t="s">
        <v>73</v>
      </c>
      <c r="CU19" s="281"/>
      <c r="CV19" s="281"/>
      <c r="CW19" s="281"/>
      <c r="CX19" s="281"/>
      <c r="CY19" s="281"/>
      <c r="CZ19" s="281"/>
      <c r="DA19" s="281"/>
      <c r="DB19" s="5"/>
      <c r="DC19" s="281" t="s">
        <v>73</v>
      </c>
      <c r="DD19" s="281"/>
      <c r="DE19" s="281"/>
      <c r="DF19" s="281"/>
      <c r="DG19" s="281"/>
      <c r="DH19" s="281"/>
      <c r="DI19" s="281"/>
      <c r="DJ19" s="281"/>
      <c r="DK19" s="5"/>
      <c r="DL19" s="281" t="s">
        <v>73</v>
      </c>
      <c r="DM19" s="281"/>
      <c r="DN19" s="281"/>
      <c r="DO19" s="281"/>
      <c r="DP19" s="281"/>
      <c r="DQ19" s="281"/>
      <c r="DR19" s="281"/>
      <c r="DS19" s="281"/>
      <c r="DT19" s="6"/>
      <c r="DU19" s="8" t="b">
        <v>0</v>
      </c>
      <c r="DV19" s="8" t="b">
        <v>0</v>
      </c>
      <c r="DW19" s="8" t="b">
        <v>0</v>
      </c>
      <c r="DX19" s="8"/>
      <c r="DY19" s="8"/>
      <c r="DZ19" s="6"/>
      <c r="EA19" s="5"/>
      <c r="EB19" s="5"/>
      <c r="EC19" s="5"/>
      <c r="ED19" s="5"/>
      <c r="EE19" s="5"/>
      <c r="EF19" s="5"/>
      <c r="EG19" s="5"/>
      <c r="EH19" s="5"/>
      <c r="EI19" s="5"/>
      <c r="EJ19" s="5"/>
      <c r="EK19" s="281" t="s">
        <v>73</v>
      </c>
      <c r="EL19" s="281"/>
      <c r="EM19" s="281"/>
      <c r="EN19" s="281"/>
      <c r="EO19" s="281"/>
      <c r="EP19" s="281"/>
      <c r="EQ19" s="281"/>
      <c r="ER19" s="281"/>
      <c r="ES19" s="5"/>
      <c r="ET19" s="281" t="s">
        <v>73</v>
      </c>
      <c r="EU19" s="281"/>
      <c r="EV19" s="281"/>
      <c r="EW19" s="281"/>
      <c r="EX19" s="281"/>
      <c r="EY19" s="281"/>
      <c r="EZ19" s="281"/>
      <c r="FA19" s="281"/>
      <c r="FB19" s="5"/>
      <c r="FC19" s="281" t="s">
        <v>73</v>
      </c>
      <c r="FD19" s="281"/>
      <c r="FE19" s="281"/>
      <c r="FF19" s="281"/>
      <c r="FG19" s="281"/>
      <c r="FH19" s="281"/>
      <c r="FI19" s="281"/>
      <c r="FJ19" s="281"/>
      <c r="FK19" s="6"/>
      <c r="FL19" s="8" t="b">
        <v>0</v>
      </c>
      <c r="FM19" s="8" t="b">
        <v>0</v>
      </c>
      <c r="FN19" s="8" t="b">
        <v>0</v>
      </c>
      <c r="FO19" s="8"/>
      <c r="FP19" s="6"/>
      <c r="FQ19" s="5"/>
      <c r="FR19" s="5"/>
      <c r="FS19" s="5"/>
      <c r="FT19" s="5"/>
      <c r="FU19" s="5"/>
      <c r="FV19" s="5"/>
      <c r="FW19" s="5"/>
      <c r="FX19" s="5"/>
      <c r="FY19" s="5"/>
      <c r="FZ19" s="5"/>
      <c r="GA19" s="281" t="s">
        <v>73</v>
      </c>
      <c r="GB19" s="281"/>
      <c r="GC19" s="281"/>
      <c r="GD19" s="281"/>
      <c r="GE19" s="281"/>
      <c r="GF19" s="281"/>
      <c r="GG19" s="281"/>
      <c r="GH19" s="281"/>
      <c r="GI19" s="5"/>
      <c r="GJ19" s="281" t="s">
        <v>73</v>
      </c>
      <c r="GK19" s="281"/>
      <c r="GL19" s="281"/>
      <c r="GM19" s="281"/>
      <c r="GN19" s="281"/>
      <c r="GO19" s="281"/>
      <c r="GP19" s="281"/>
      <c r="GQ19" s="281"/>
      <c r="GR19" s="5"/>
      <c r="GS19" s="281" t="s">
        <v>73</v>
      </c>
      <c r="GT19" s="281"/>
      <c r="GU19" s="281"/>
      <c r="GV19" s="281"/>
      <c r="GW19" s="281"/>
      <c r="GX19" s="281"/>
      <c r="GY19" s="281"/>
      <c r="GZ19" s="281"/>
      <c r="HA19" s="6"/>
      <c r="HB19" s="8"/>
      <c r="HC19" s="8"/>
      <c r="HD19" s="8"/>
      <c r="HE19" s="8"/>
      <c r="HF19" s="6"/>
      <c r="HG19" s="5"/>
      <c r="HH19" s="5"/>
      <c r="HI19" s="5"/>
      <c r="HJ19" s="5"/>
      <c r="HK19" s="5"/>
      <c r="HL19" s="5"/>
      <c r="HM19" s="5"/>
      <c r="HN19" s="5"/>
      <c r="HO19" s="5"/>
      <c r="HP19" s="5"/>
      <c r="HQ19" s="281" t="s">
        <v>73</v>
      </c>
      <c r="HR19" s="281"/>
      <c r="HS19" s="281"/>
      <c r="HT19" s="281"/>
      <c r="HU19" s="281"/>
      <c r="HV19" s="281"/>
      <c r="HW19" s="281"/>
      <c r="HX19" s="281"/>
      <c r="HY19" s="5"/>
      <c r="HZ19" s="281" t="s">
        <v>73</v>
      </c>
      <c r="IA19" s="281"/>
      <c r="IB19" s="281"/>
      <c r="IC19" s="281"/>
      <c r="ID19" s="281"/>
      <c r="IE19" s="281"/>
      <c r="IF19" s="281"/>
      <c r="IG19" s="281"/>
      <c r="IH19" s="5"/>
      <c r="II19" s="281" t="s">
        <v>73</v>
      </c>
      <c r="IJ19" s="281"/>
      <c r="IK19" s="281"/>
      <c r="IL19" s="281"/>
      <c r="IM19" s="281"/>
      <c r="IN19" s="281"/>
      <c r="IO19" s="281"/>
      <c r="IP19" s="281"/>
      <c r="IQ19" s="5"/>
      <c r="IR19" s="5"/>
      <c r="IS19" s="5"/>
      <c r="IT19" s="5"/>
      <c r="IU19" s="5"/>
      <c r="IV19" s="5"/>
      <c r="IW19" s="5"/>
      <c r="IX19" s="5"/>
      <c r="IY19" s="5"/>
      <c r="IZ19" s="5"/>
      <c r="JA19" s="281" t="s">
        <v>73</v>
      </c>
      <c r="JB19" s="281"/>
      <c r="JC19" s="281"/>
      <c r="JD19" s="281"/>
      <c r="JE19" s="281"/>
      <c r="JF19" s="281"/>
      <c r="JG19" s="281"/>
      <c r="JH19" s="281"/>
      <c r="JI19" s="5"/>
      <c r="JJ19" s="281" t="s">
        <v>73</v>
      </c>
      <c r="JK19" s="281"/>
      <c r="JL19" s="281"/>
      <c r="JM19" s="281"/>
      <c r="JN19" s="281"/>
      <c r="JO19" s="281"/>
      <c r="JP19" s="281"/>
      <c r="JQ19" s="281"/>
      <c r="JR19" s="5"/>
      <c r="JS19" s="281" t="s">
        <v>73</v>
      </c>
      <c r="JT19" s="281"/>
      <c r="JU19" s="281"/>
      <c r="JV19" s="281"/>
      <c r="JW19" s="281"/>
      <c r="JX19" s="281"/>
      <c r="JY19" s="281"/>
      <c r="JZ19" s="281"/>
      <c r="KA19" s="5"/>
      <c r="KB19" s="5"/>
      <c r="KC19" s="5"/>
      <c r="KD19" s="5"/>
      <c r="KE19" s="5"/>
      <c r="KF19" s="5"/>
      <c r="KG19" s="5"/>
      <c r="KH19" s="5"/>
      <c r="KI19" s="5"/>
      <c r="KJ19" s="5"/>
      <c r="KK19" s="281" t="s">
        <v>73</v>
      </c>
      <c r="KL19" s="281"/>
      <c r="KM19" s="281"/>
      <c r="KN19" s="281"/>
      <c r="KO19" s="281"/>
      <c r="KP19" s="281"/>
      <c r="KQ19" s="281"/>
      <c r="KR19" s="281"/>
      <c r="KS19" s="5"/>
      <c r="KT19" s="281" t="s">
        <v>73</v>
      </c>
      <c r="KU19" s="281"/>
      <c r="KV19" s="281"/>
      <c r="KW19" s="281"/>
      <c r="KX19" s="281"/>
      <c r="KY19" s="281"/>
      <c r="KZ19" s="281"/>
      <c r="LA19" s="281"/>
      <c r="LB19" s="5"/>
      <c r="LC19" s="281" t="s">
        <v>73</v>
      </c>
      <c r="LD19" s="281"/>
      <c r="LE19" s="281"/>
      <c r="LF19" s="281"/>
      <c r="LG19" s="281"/>
      <c r="LH19" s="281"/>
      <c r="LI19" s="281"/>
      <c r="LJ19" s="281"/>
      <c r="LK19" s="5"/>
      <c r="LL19" s="5"/>
      <c r="LM19" s="5"/>
      <c r="LN19" s="5"/>
      <c r="LO19" s="5"/>
      <c r="LP19" s="5"/>
      <c r="LQ19" s="5"/>
      <c r="LR19" s="5"/>
      <c r="LS19" s="5"/>
      <c r="LT19" s="5"/>
      <c r="LU19" s="281" t="s">
        <v>73</v>
      </c>
      <c r="LV19" s="281"/>
      <c r="LW19" s="281"/>
      <c r="LX19" s="281"/>
      <c r="LY19" s="281"/>
      <c r="LZ19" s="281"/>
      <c r="MA19" s="281"/>
      <c r="MB19" s="281"/>
      <c r="MC19" s="5"/>
      <c r="MD19" s="281" t="s">
        <v>73</v>
      </c>
      <c r="ME19" s="281"/>
      <c r="MF19" s="281"/>
      <c r="MG19" s="281"/>
      <c r="MH19" s="281"/>
      <c r="MI19" s="281"/>
      <c r="MJ19" s="281"/>
      <c r="MK19" s="281"/>
      <c r="ML19" s="5"/>
      <c r="MM19" s="281" t="s">
        <v>73</v>
      </c>
      <c r="MN19" s="281"/>
      <c r="MO19" s="281"/>
      <c r="MP19" s="281"/>
      <c r="MQ19" s="281"/>
      <c r="MR19" s="281"/>
      <c r="MS19" s="281"/>
      <c r="MT19" s="281"/>
      <c r="MU19" s="5"/>
      <c r="MV19" s="5"/>
      <c r="MW19" s="5"/>
      <c r="MX19" s="5"/>
      <c r="MY19" s="5"/>
      <c r="MZ19" s="5"/>
      <c r="NA19" s="5"/>
      <c r="NB19" s="5"/>
      <c r="NC19" s="5"/>
      <c r="ND19" s="5"/>
      <c r="NE19" s="281" t="s">
        <v>73</v>
      </c>
      <c r="NF19" s="281"/>
      <c r="NG19" s="281"/>
      <c r="NH19" s="281"/>
      <c r="NI19" s="281"/>
      <c r="NJ19" s="281"/>
      <c r="NK19" s="281"/>
      <c r="NL19" s="281"/>
      <c r="NM19" s="5"/>
      <c r="NN19" s="281" t="s">
        <v>73</v>
      </c>
      <c r="NO19" s="281"/>
      <c r="NP19" s="281"/>
      <c r="NQ19" s="281"/>
      <c r="NR19" s="281"/>
      <c r="NS19" s="281"/>
      <c r="NT19" s="281"/>
      <c r="NU19" s="281"/>
      <c r="NV19" s="5"/>
      <c r="NW19" s="281" t="s">
        <v>73</v>
      </c>
      <c r="NX19" s="281"/>
      <c r="NY19" s="281"/>
      <c r="NZ19" s="281"/>
      <c r="OA19" s="281"/>
      <c r="OB19" s="281"/>
      <c r="OC19" s="281"/>
      <c r="OD19" s="281"/>
    </row>
    <row r="20" spans="1:394" ht="15" customHeight="1">
      <c r="A20" s="5"/>
      <c r="B20" s="5"/>
      <c r="C20" s="5"/>
      <c r="D20" s="5"/>
      <c r="E20" s="5"/>
      <c r="F20" s="5"/>
      <c r="G20" s="5"/>
      <c r="H20" s="5"/>
      <c r="I20" s="5"/>
      <c r="J20" s="5"/>
      <c r="K20" s="281" t="s">
        <v>74</v>
      </c>
      <c r="L20" s="281"/>
      <c r="M20" s="281"/>
      <c r="N20" s="281"/>
      <c r="O20" s="281"/>
      <c r="P20" s="281"/>
      <c r="Q20" s="281"/>
      <c r="R20" s="281"/>
      <c r="S20" s="5"/>
      <c r="T20" s="281" t="s">
        <v>74</v>
      </c>
      <c r="U20" s="281"/>
      <c r="V20" s="281"/>
      <c r="W20" s="281"/>
      <c r="X20" s="281"/>
      <c r="Y20" s="281"/>
      <c r="Z20" s="281"/>
      <c r="AA20" s="281"/>
      <c r="AB20" s="5"/>
      <c r="AC20" s="281" t="s">
        <v>74</v>
      </c>
      <c r="AD20" s="281"/>
      <c r="AE20" s="281"/>
      <c r="AF20" s="281"/>
      <c r="AG20" s="281"/>
      <c r="AH20" s="281"/>
      <c r="AI20" s="281"/>
      <c r="AJ20" s="281"/>
      <c r="AK20" s="6"/>
      <c r="AL20" s="126"/>
      <c r="AM20" s="224" t="b">
        <v>0</v>
      </c>
      <c r="AN20" s="224" t="b">
        <v>0</v>
      </c>
      <c r="AO20" s="224" t="b">
        <v>0</v>
      </c>
      <c r="AP20" s="224"/>
      <c r="AQ20" s="126"/>
      <c r="AR20" s="5"/>
      <c r="AS20" s="5"/>
      <c r="AT20" s="5"/>
      <c r="AU20" s="5"/>
      <c r="AV20" s="5"/>
      <c r="AW20" s="5"/>
      <c r="AX20" s="5"/>
      <c r="AY20" s="5"/>
      <c r="AZ20" s="5"/>
      <c r="BA20" s="5"/>
      <c r="BB20" s="281" t="s">
        <v>74</v>
      </c>
      <c r="BC20" s="281"/>
      <c r="BD20" s="281"/>
      <c r="BE20" s="281"/>
      <c r="BF20" s="281"/>
      <c r="BG20" s="281"/>
      <c r="BH20" s="281"/>
      <c r="BI20" s="281"/>
      <c r="BJ20" s="5"/>
      <c r="BK20" s="281" t="s">
        <v>74</v>
      </c>
      <c r="BL20" s="281"/>
      <c r="BM20" s="281"/>
      <c r="BN20" s="281"/>
      <c r="BO20" s="281"/>
      <c r="BP20" s="281"/>
      <c r="BQ20" s="281"/>
      <c r="BR20" s="281"/>
      <c r="BS20" s="5"/>
      <c r="BT20" s="281" t="s">
        <v>74</v>
      </c>
      <c r="BU20" s="281"/>
      <c r="BV20" s="281"/>
      <c r="BW20" s="281"/>
      <c r="BX20" s="281"/>
      <c r="BY20" s="281"/>
      <c r="BZ20" s="281"/>
      <c r="CA20" s="281"/>
      <c r="CB20" s="6"/>
      <c r="CC20" s="126"/>
      <c r="CD20" s="224" t="b">
        <v>0</v>
      </c>
      <c r="CE20" s="224" t="b">
        <v>0</v>
      </c>
      <c r="CF20" s="224" t="b">
        <v>0</v>
      </c>
      <c r="CG20" s="224"/>
      <c r="CH20" s="126"/>
      <c r="CI20" s="6"/>
      <c r="CJ20" s="5"/>
      <c r="CK20" s="5"/>
      <c r="CL20" s="5"/>
      <c r="CM20" s="5"/>
      <c r="CN20" s="5"/>
      <c r="CO20" s="5"/>
      <c r="CP20" s="5"/>
      <c r="CQ20" s="5"/>
      <c r="CR20" s="5"/>
      <c r="CS20" s="5"/>
      <c r="CT20" s="281" t="s">
        <v>74</v>
      </c>
      <c r="CU20" s="281"/>
      <c r="CV20" s="281"/>
      <c r="CW20" s="281"/>
      <c r="CX20" s="281"/>
      <c r="CY20" s="281"/>
      <c r="CZ20" s="281"/>
      <c r="DA20" s="281"/>
      <c r="DB20" s="5"/>
      <c r="DC20" s="281" t="s">
        <v>74</v>
      </c>
      <c r="DD20" s="281"/>
      <c r="DE20" s="281"/>
      <c r="DF20" s="281"/>
      <c r="DG20" s="281"/>
      <c r="DH20" s="281"/>
      <c r="DI20" s="281"/>
      <c r="DJ20" s="281"/>
      <c r="DK20" s="5"/>
      <c r="DL20" s="281" t="s">
        <v>74</v>
      </c>
      <c r="DM20" s="281"/>
      <c r="DN20" s="281"/>
      <c r="DO20" s="281"/>
      <c r="DP20" s="281"/>
      <c r="DQ20" s="281"/>
      <c r="DR20" s="281"/>
      <c r="DS20" s="281"/>
      <c r="DT20" s="6"/>
      <c r="DU20" s="8" t="b">
        <v>0</v>
      </c>
      <c r="DV20" s="8" t="b">
        <v>0</v>
      </c>
      <c r="DW20" s="8" t="b">
        <v>0</v>
      </c>
      <c r="DX20" s="8"/>
      <c r="DY20" s="8"/>
      <c r="DZ20" s="6"/>
      <c r="EA20" s="5"/>
      <c r="EB20" s="5"/>
      <c r="EC20" s="5"/>
      <c r="ED20" s="5"/>
      <c r="EE20" s="5"/>
      <c r="EF20" s="5"/>
      <c r="EG20" s="5"/>
      <c r="EH20" s="5"/>
      <c r="EI20" s="5"/>
      <c r="EJ20" s="5"/>
      <c r="EK20" s="281" t="s">
        <v>74</v>
      </c>
      <c r="EL20" s="281"/>
      <c r="EM20" s="281"/>
      <c r="EN20" s="281"/>
      <c r="EO20" s="281"/>
      <c r="EP20" s="281"/>
      <c r="EQ20" s="281"/>
      <c r="ER20" s="281"/>
      <c r="ES20" s="5"/>
      <c r="ET20" s="281" t="s">
        <v>74</v>
      </c>
      <c r="EU20" s="281"/>
      <c r="EV20" s="281"/>
      <c r="EW20" s="281"/>
      <c r="EX20" s="281"/>
      <c r="EY20" s="281"/>
      <c r="EZ20" s="281"/>
      <c r="FA20" s="281"/>
      <c r="FB20" s="5"/>
      <c r="FC20" s="281" t="s">
        <v>74</v>
      </c>
      <c r="FD20" s="281"/>
      <c r="FE20" s="281"/>
      <c r="FF20" s="281"/>
      <c r="FG20" s="281"/>
      <c r="FH20" s="281"/>
      <c r="FI20" s="281"/>
      <c r="FJ20" s="281"/>
      <c r="FK20" s="6"/>
      <c r="FL20" s="8" t="b">
        <v>0</v>
      </c>
      <c r="FM20" s="8" t="b">
        <v>0</v>
      </c>
      <c r="FN20" s="8" t="b">
        <v>0</v>
      </c>
      <c r="FO20" s="8"/>
      <c r="FP20" s="6"/>
      <c r="FQ20" s="5"/>
      <c r="FR20" s="5"/>
      <c r="FS20" s="5"/>
      <c r="FT20" s="5"/>
      <c r="FU20" s="5"/>
      <c r="FV20" s="5"/>
      <c r="FW20" s="5"/>
      <c r="FX20" s="5"/>
      <c r="FY20" s="5"/>
      <c r="FZ20" s="5"/>
      <c r="GA20" s="281" t="s">
        <v>74</v>
      </c>
      <c r="GB20" s="281"/>
      <c r="GC20" s="281"/>
      <c r="GD20" s="281"/>
      <c r="GE20" s="281"/>
      <c r="GF20" s="281"/>
      <c r="GG20" s="281"/>
      <c r="GH20" s="281"/>
      <c r="GI20" s="5"/>
      <c r="GJ20" s="281" t="s">
        <v>74</v>
      </c>
      <c r="GK20" s="281"/>
      <c r="GL20" s="281"/>
      <c r="GM20" s="281"/>
      <c r="GN20" s="281"/>
      <c r="GO20" s="281"/>
      <c r="GP20" s="281"/>
      <c r="GQ20" s="281"/>
      <c r="GR20" s="5"/>
      <c r="GS20" s="281" t="s">
        <v>74</v>
      </c>
      <c r="GT20" s="281"/>
      <c r="GU20" s="281"/>
      <c r="GV20" s="281"/>
      <c r="GW20" s="281"/>
      <c r="GX20" s="281"/>
      <c r="GY20" s="281"/>
      <c r="GZ20" s="281"/>
      <c r="HA20" s="6"/>
      <c r="HB20" s="8"/>
      <c r="HC20" s="8"/>
      <c r="HD20" s="8"/>
      <c r="HE20" s="8"/>
      <c r="HF20" s="6"/>
      <c r="HG20" s="5"/>
      <c r="HH20" s="5"/>
      <c r="HI20" s="5"/>
      <c r="HJ20" s="5"/>
      <c r="HK20" s="5"/>
      <c r="HL20" s="5"/>
      <c r="HM20" s="5"/>
      <c r="HN20" s="5"/>
      <c r="HO20" s="5"/>
      <c r="HP20" s="5"/>
      <c r="HQ20" s="281" t="s">
        <v>74</v>
      </c>
      <c r="HR20" s="281"/>
      <c r="HS20" s="281"/>
      <c r="HT20" s="281"/>
      <c r="HU20" s="281"/>
      <c r="HV20" s="281"/>
      <c r="HW20" s="281"/>
      <c r="HX20" s="281"/>
      <c r="HY20" s="5"/>
      <c r="HZ20" s="281" t="s">
        <v>74</v>
      </c>
      <c r="IA20" s="281"/>
      <c r="IB20" s="281"/>
      <c r="IC20" s="281"/>
      <c r="ID20" s="281"/>
      <c r="IE20" s="281"/>
      <c r="IF20" s="281"/>
      <c r="IG20" s="281"/>
      <c r="IH20" s="5"/>
      <c r="II20" s="281" t="s">
        <v>74</v>
      </c>
      <c r="IJ20" s="281"/>
      <c r="IK20" s="281"/>
      <c r="IL20" s="281"/>
      <c r="IM20" s="281"/>
      <c r="IN20" s="281"/>
      <c r="IO20" s="281"/>
      <c r="IP20" s="281"/>
      <c r="IQ20" s="5"/>
      <c r="IR20" s="5"/>
      <c r="IS20" s="5"/>
      <c r="IT20" s="5"/>
      <c r="IU20" s="5"/>
      <c r="IV20" s="5"/>
      <c r="IW20" s="5"/>
      <c r="IX20" s="5"/>
      <c r="IY20" s="5"/>
      <c r="IZ20" s="5"/>
      <c r="JA20" s="281" t="s">
        <v>74</v>
      </c>
      <c r="JB20" s="281"/>
      <c r="JC20" s="281"/>
      <c r="JD20" s="281"/>
      <c r="JE20" s="281"/>
      <c r="JF20" s="281"/>
      <c r="JG20" s="281"/>
      <c r="JH20" s="281"/>
      <c r="JI20" s="5"/>
      <c r="JJ20" s="281" t="s">
        <v>74</v>
      </c>
      <c r="JK20" s="281"/>
      <c r="JL20" s="281"/>
      <c r="JM20" s="281"/>
      <c r="JN20" s="281"/>
      <c r="JO20" s="281"/>
      <c r="JP20" s="281"/>
      <c r="JQ20" s="281"/>
      <c r="JR20" s="5"/>
      <c r="JS20" s="281" t="s">
        <v>74</v>
      </c>
      <c r="JT20" s="281"/>
      <c r="JU20" s="281"/>
      <c r="JV20" s="281"/>
      <c r="JW20" s="281"/>
      <c r="JX20" s="281"/>
      <c r="JY20" s="281"/>
      <c r="JZ20" s="281"/>
      <c r="KA20" s="5"/>
      <c r="KB20" s="5"/>
      <c r="KC20" s="5"/>
      <c r="KD20" s="5"/>
      <c r="KE20" s="5"/>
      <c r="KF20" s="5"/>
      <c r="KG20" s="5"/>
      <c r="KH20" s="5"/>
      <c r="KI20" s="5"/>
      <c r="KJ20" s="5"/>
      <c r="KK20" s="281" t="s">
        <v>74</v>
      </c>
      <c r="KL20" s="281"/>
      <c r="KM20" s="281"/>
      <c r="KN20" s="281"/>
      <c r="KO20" s="281"/>
      <c r="KP20" s="281"/>
      <c r="KQ20" s="281"/>
      <c r="KR20" s="281"/>
      <c r="KS20" s="5"/>
      <c r="KT20" s="281" t="s">
        <v>74</v>
      </c>
      <c r="KU20" s="281"/>
      <c r="KV20" s="281"/>
      <c r="KW20" s="281"/>
      <c r="KX20" s="281"/>
      <c r="KY20" s="281"/>
      <c r="KZ20" s="281"/>
      <c r="LA20" s="281"/>
      <c r="LB20" s="5"/>
      <c r="LC20" s="281" t="s">
        <v>74</v>
      </c>
      <c r="LD20" s="281"/>
      <c r="LE20" s="281"/>
      <c r="LF20" s="281"/>
      <c r="LG20" s="281"/>
      <c r="LH20" s="281"/>
      <c r="LI20" s="281"/>
      <c r="LJ20" s="281"/>
      <c r="LK20" s="5"/>
      <c r="LL20" s="5"/>
      <c r="LM20" s="5"/>
      <c r="LN20" s="5"/>
      <c r="LO20" s="5"/>
      <c r="LP20" s="5"/>
      <c r="LQ20" s="5"/>
      <c r="LR20" s="5"/>
      <c r="LS20" s="5"/>
      <c r="LT20" s="5"/>
      <c r="LU20" s="281" t="s">
        <v>74</v>
      </c>
      <c r="LV20" s="281"/>
      <c r="LW20" s="281"/>
      <c r="LX20" s="281"/>
      <c r="LY20" s="281"/>
      <c r="LZ20" s="281"/>
      <c r="MA20" s="281"/>
      <c r="MB20" s="281"/>
      <c r="MC20" s="5"/>
      <c r="MD20" s="281" t="s">
        <v>74</v>
      </c>
      <c r="ME20" s="281"/>
      <c r="MF20" s="281"/>
      <c r="MG20" s="281"/>
      <c r="MH20" s="281"/>
      <c r="MI20" s="281"/>
      <c r="MJ20" s="281"/>
      <c r="MK20" s="281"/>
      <c r="ML20" s="5"/>
      <c r="MM20" s="281" t="s">
        <v>74</v>
      </c>
      <c r="MN20" s="281"/>
      <c r="MO20" s="281"/>
      <c r="MP20" s="281"/>
      <c r="MQ20" s="281"/>
      <c r="MR20" s="281"/>
      <c r="MS20" s="281"/>
      <c r="MT20" s="281"/>
      <c r="MU20" s="5"/>
      <c r="MV20" s="5"/>
      <c r="MW20" s="5"/>
      <c r="MX20" s="5"/>
      <c r="MY20" s="5"/>
      <c r="MZ20" s="5"/>
      <c r="NA20" s="5"/>
      <c r="NB20" s="5"/>
      <c r="NC20" s="5"/>
      <c r="ND20" s="5"/>
      <c r="NE20" s="281" t="s">
        <v>74</v>
      </c>
      <c r="NF20" s="281"/>
      <c r="NG20" s="281"/>
      <c r="NH20" s="281"/>
      <c r="NI20" s="281"/>
      <c r="NJ20" s="281"/>
      <c r="NK20" s="281"/>
      <c r="NL20" s="281"/>
      <c r="NM20" s="5"/>
      <c r="NN20" s="281" t="s">
        <v>74</v>
      </c>
      <c r="NO20" s="281"/>
      <c r="NP20" s="281"/>
      <c r="NQ20" s="281"/>
      <c r="NR20" s="281"/>
      <c r="NS20" s="281"/>
      <c r="NT20" s="281"/>
      <c r="NU20" s="281"/>
      <c r="NV20" s="5"/>
      <c r="NW20" s="281" t="s">
        <v>74</v>
      </c>
      <c r="NX20" s="281"/>
      <c r="NY20" s="281"/>
      <c r="NZ20" s="281"/>
      <c r="OA20" s="281"/>
      <c r="OB20" s="281"/>
      <c r="OC20" s="281"/>
      <c r="OD20" s="281"/>
    </row>
    <row r="21" spans="1:394" ht="15" customHeight="1">
      <c r="A21" s="5"/>
      <c r="B21" s="5"/>
      <c r="C21" s="5"/>
      <c r="D21" s="5"/>
      <c r="E21" s="5"/>
      <c r="F21" s="5"/>
      <c r="G21" s="5"/>
      <c r="H21" s="5"/>
      <c r="I21" s="5"/>
      <c r="J21" s="5"/>
      <c r="K21" s="281" t="s">
        <v>252</v>
      </c>
      <c r="L21" s="281"/>
      <c r="M21" s="281"/>
      <c r="N21" s="281"/>
      <c r="O21" s="281"/>
      <c r="P21" s="281"/>
      <c r="Q21" s="281"/>
      <c r="R21" s="281"/>
      <c r="S21" s="5"/>
      <c r="T21" s="281" t="s">
        <v>252</v>
      </c>
      <c r="U21" s="281"/>
      <c r="V21" s="281"/>
      <c r="W21" s="281"/>
      <c r="X21" s="281"/>
      <c r="Y21" s="281"/>
      <c r="Z21" s="281"/>
      <c r="AA21" s="281"/>
      <c r="AB21" s="5"/>
      <c r="AC21" s="281" t="s">
        <v>252</v>
      </c>
      <c r="AD21" s="281"/>
      <c r="AE21" s="281"/>
      <c r="AF21" s="281"/>
      <c r="AG21" s="281"/>
      <c r="AH21" s="281"/>
      <c r="AI21" s="281"/>
      <c r="AJ21" s="281"/>
      <c r="AK21" s="6"/>
      <c r="AL21" s="126"/>
      <c r="AM21" s="224" t="b">
        <v>0</v>
      </c>
      <c r="AN21" s="224" t="b">
        <v>0</v>
      </c>
      <c r="AO21" s="224" t="b">
        <v>0</v>
      </c>
      <c r="AP21" s="224"/>
      <c r="AQ21" s="126"/>
      <c r="AR21" s="5"/>
      <c r="AS21" s="5"/>
      <c r="AT21" s="5"/>
      <c r="AU21" s="5"/>
      <c r="AV21" s="5"/>
      <c r="AW21" s="5"/>
      <c r="AX21" s="5"/>
      <c r="AY21" s="5"/>
      <c r="AZ21" s="5"/>
      <c r="BA21" s="5"/>
      <c r="BB21" s="281" t="s">
        <v>252</v>
      </c>
      <c r="BC21" s="281"/>
      <c r="BD21" s="281"/>
      <c r="BE21" s="281"/>
      <c r="BF21" s="281"/>
      <c r="BG21" s="281"/>
      <c r="BH21" s="281"/>
      <c r="BI21" s="281"/>
      <c r="BJ21" s="5"/>
      <c r="BK21" s="281" t="s">
        <v>252</v>
      </c>
      <c r="BL21" s="281"/>
      <c r="BM21" s="281"/>
      <c r="BN21" s="281"/>
      <c r="BO21" s="281"/>
      <c r="BP21" s="281"/>
      <c r="BQ21" s="281"/>
      <c r="BR21" s="281"/>
      <c r="BS21" s="5"/>
      <c r="BT21" s="281" t="s">
        <v>252</v>
      </c>
      <c r="BU21" s="281"/>
      <c r="BV21" s="281"/>
      <c r="BW21" s="281"/>
      <c r="BX21" s="281"/>
      <c r="BY21" s="281"/>
      <c r="BZ21" s="281"/>
      <c r="CA21" s="281"/>
      <c r="CB21" s="6"/>
      <c r="CC21" s="126"/>
      <c r="CD21" s="224" t="b">
        <v>0</v>
      </c>
      <c r="CE21" s="224" t="b">
        <v>0</v>
      </c>
      <c r="CF21" s="224" t="b">
        <v>0</v>
      </c>
      <c r="CG21" s="224"/>
      <c r="CH21" s="126"/>
      <c r="CI21" s="6"/>
      <c r="CJ21" s="5"/>
      <c r="CK21" s="5"/>
      <c r="CL21" s="5"/>
      <c r="CM21" s="5"/>
      <c r="CN21" s="5"/>
      <c r="CO21" s="5"/>
      <c r="CP21" s="5"/>
      <c r="CQ21" s="5"/>
      <c r="CR21" s="5"/>
      <c r="CS21" s="5"/>
      <c r="CT21" s="281" t="s">
        <v>252</v>
      </c>
      <c r="CU21" s="281"/>
      <c r="CV21" s="281"/>
      <c r="CW21" s="281"/>
      <c r="CX21" s="281"/>
      <c r="CY21" s="281"/>
      <c r="CZ21" s="281"/>
      <c r="DA21" s="281"/>
      <c r="DB21" s="5"/>
      <c r="DC21" s="281" t="s">
        <v>252</v>
      </c>
      <c r="DD21" s="281"/>
      <c r="DE21" s="281"/>
      <c r="DF21" s="281"/>
      <c r="DG21" s="281"/>
      <c r="DH21" s="281"/>
      <c r="DI21" s="281"/>
      <c r="DJ21" s="281"/>
      <c r="DK21" s="5"/>
      <c r="DL21" s="281" t="s">
        <v>252</v>
      </c>
      <c r="DM21" s="281"/>
      <c r="DN21" s="281"/>
      <c r="DO21" s="281"/>
      <c r="DP21" s="281"/>
      <c r="DQ21" s="281"/>
      <c r="DR21" s="281"/>
      <c r="DS21" s="281"/>
      <c r="DT21" s="6"/>
      <c r="DU21" s="8" t="b">
        <v>0</v>
      </c>
      <c r="DV21" s="8" t="b">
        <v>0</v>
      </c>
      <c r="DW21" s="8" t="b">
        <v>0</v>
      </c>
      <c r="DX21" s="8"/>
      <c r="DY21" s="8"/>
      <c r="DZ21" s="6"/>
      <c r="EA21" s="5"/>
      <c r="EB21" s="5"/>
      <c r="EC21" s="5"/>
      <c r="ED21" s="5"/>
      <c r="EE21" s="5"/>
      <c r="EF21" s="5"/>
      <c r="EG21" s="5"/>
      <c r="EH21" s="5"/>
      <c r="EI21" s="5"/>
      <c r="EJ21" s="5"/>
      <c r="EK21" s="281" t="s">
        <v>252</v>
      </c>
      <c r="EL21" s="281"/>
      <c r="EM21" s="281"/>
      <c r="EN21" s="281"/>
      <c r="EO21" s="281"/>
      <c r="EP21" s="281"/>
      <c r="EQ21" s="281"/>
      <c r="ER21" s="281"/>
      <c r="ES21" s="5"/>
      <c r="ET21" s="281" t="s">
        <v>252</v>
      </c>
      <c r="EU21" s="281"/>
      <c r="EV21" s="281"/>
      <c r="EW21" s="281"/>
      <c r="EX21" s="281"/>
      <c r="EY21" s="281"/>
      <c r="EZ21" s="281"/>
      <c r="FA21" s="281"/>
      <c r="FB21" s="5"/>
      <c r="FC21" s="281" t="s">
        <v>252</v>
      </c>
      <c r="FD21" s="281"/>
      <c r="FE21" s="281"/>
      <c r="FF21" s="281"/>
      <c r="FG21" s="281"/>
      <c r="FH21" s="281"/>
      <c r="FI21" s="281"/>
      <c r="FJ21" s="281"/>
      <c r="FK21" s="6"/>
      <c r="FL21" s="8" t="b">
        <v>0</v>
      </c>
      <c r="FM21" s="8" t="b">
        <v>0</v>
      </c>
      <c r="FN21" s="8" t="b">
        <v>0</v>
      </c>
      <c r="FO21" s="8"/>
      <c r="FP21" s="6"/>
      <c r="FQ21" s="5"/>
      <c r="FR21" s="5"/>
      <c r="FS21" s="5"/>
      <c r="FT21" s="5"/>
      <c r="FU21" s="5"/>
      <c r="FV21" s="5"/>
      <c r="FW21" s="5"/>
      <c r="FX21" s="5"/>
      <c r="FY21" s="5"/>
      <c r="FZ21" s="5"/>
      <c r="GA21" s="281" t="s">
        <v>252</v>
      </c>
      <c r="GB21" s="281"/>
      <c r="GC21" s="281"/>
      <c r="GD21" s="281"/>
      <c r="GE21" s="281"/>
      <c r="GF21" s="281"/>
      <c r="GG21" s="281"/>
      <c r="GH21" s="281"/>
      <c r="GI21" s="5"/>
      <c r="GJ21" s="281" t="s">
        <v>252</v>
      </c>
      <c r="GK21" s="281"/>
      <c r="GL21" s="281"/>
      <c r="GM21" s="281"/>
      <c r="GN21" s="281"/>
      <c r="GO21" s="281"/>
      <c r="GP21" s="281"/>
      <c r="GQ21" s="281"/>
      <c r="GR21" s="5"/>
      <c r="GS21" s="281" t="s">
        <v>252</v>
      </c>
      <c r="GT21" s="281"/>
      <c r="GU21" s="281"/>
      <c r="GV21" s="281"/>
      <c r="GW21" s="281"/>
      <c r="GX21" s="281"/>
      <c r="GY21" s="281"/>
      <c r="GZ21" s="281"/>
      <c r="HA21" s="6"/>
      <c r="HB21" s="8"/>
      <c r="HC21" s="8"/>
      <c r="HD21" s="8"/>
      <c r="HE21" s="8"/>
      <c r="HF21" s="6"/>
      <c r="HG21" s="5"/>
      <c r="HH21" s="5"/>
      <c r="HI21" s="5"/>
      <c r="HJ21" s="5"/>
      <c r="HK21" s="5"/>
      <c r="HL21" s="5"/>
      <c r="HM21" s="5"/>
      <c r="HN21" s="5"/>
      <c r="HO21" s="5"/>
      <c r="HP21" s="5"/>
      <c r="HQ21" s="281" t="s">
        <v>252</v>
      </c>
      <c r="HR21" s="281"/>
      <c r="HS21" s="281"/>
      <c r="HT21" s="281"/>
      <c r="HU21" s="281"/>
      <c r="HV21" s="281"/>
      <c r="HW21" s="281"/>
      <c r="HX21" s="281"/>
      <c r="HY21" s="5"/>
      <c r="HZ21" s="281" t="s">
        <v>252</v>
      </c>
      <c r="IA21" s="281"/>
      <c r="IB21" s="281"/>
      <c r="IC21" s="281"/>
      <c r="ID21" s="281"/>
      <c r="IE21" s="281"/>
      <c r="IF21" s="281"/>
      <c r="IG21" s="281"/>
      <c r="IH21" s="5"/>
      <c r="II21" s="281" t="s">
        <v>252</v>
      </c>
      <c r="IJ21" s="281"/>
      <c r="IK21" s="281"/>
      <c r="IL21" s="281"/>
      <c r="IM21" s="281"/>
      <c r="IN21" s="281"/>
      <c r="IO21" s="281"/>
      <c r="IP21" s="281"/>
      <c r="IQ21" s="5"/>
      <c r="IR21" s="5"/>
      <c r="IS21" s="5"/>
      <c r="IT21" s="5"/>
      <c r="IU21" s="5"/>
      <c r="IV21" s="5"/>
      <c r="IW21" s="5"/>
      <c r="IX21" s="5"/>
      <c r="IY21" s="5"/>
      <c r="IZ21" s="5"/>
      <c r="JA21" s="281" t="s">
        <v>252</v>
      </c>
      <c r="JB21" s="281"/>
      <c r="JC21" s="281"/>
      <c r="JD21" s="281"/>
      <c r="JE21" s="281"/>
      <c r="JF21" s="281"/>
      <c r="JG21" s="281"/>
      <c r="JH21" s="281"/>
      <c r="JI21" s="5"/>
      <c r="JJ21" s="281" t="s">
        <v>252</v>
      </c>
      <c r="JK21" s="281"/>
      <c r="JL21" s="281"/>
      <c r="JM21" s="281"/>
      <c r="JN21" s="281"/>
      <c r="JO21" s="281"/>
      <c r="JP21" s="281"/>
      <c r="JQ21" s="281"/>
      <c r="JR21" s="5"/>
      <c r="JS21" s="281" t="s">
        <v>252</v>
      </c>
      <c r="JT21" s="281"/>
      <c r="JU21" s="281"/>
      <c r="JV21" s="281"/>
      <c r="JW21" s="281"/>
      <c r="JX21" s="281"/>
      <c r="JY21" s="281"/>
      <c r="JZ21" s="281"/>
      <c r="KA21" s="5"/>
      <c r="KB21" s="5"/>
      <c r="KC21" s="5"/>
      <c r="KD21" s="5"/>
      <c r="KE21" s="5"/>
      <c r="KF21" s="5"/>
      <c r="KG21" s="5"/>
      <c r="KH21" s="5"/>
      <c r="KI21" s="5"/>
      <c r="KJ21" s="5"/>
      <c r="KK21" s="281" t="s">
        <v>252</v>
      </c>
      <c r="KL21" s="281"/>
      <c r="KM21" s="281"/>
      <c r="KN21" s="281"/>
      <c r="KO21" s="281"/>
      <c r="KP21" s="281"/>
      <c r="KQ21" s="281"/>
      <c r="KR21" s="281"/>
      <c r="KS21" s="5"/>
      <c r="KT21" s="281" t="s">
        <v>252</v>
      </c>
      <c r="KU21" s="281"/>
      <c r="KV21" s="281"/>
      <c r="KW21" s="281"/>
      <c r="KX21" s="281"/>
      <c r="KY21" s="281"/>
      <c r="KZ21" s="281"/>
      <c r="LA21" s="281"/>
      <c r="LB21" s="5"/>
      <c r="LC21" s="281" t="s">
        <v>252</v>
      </c>
      <c r="LD21" s="281"/>
      <c r="LE21" s="281"/>
      <c r="LF21" s="281"/>
      <c r="LG21" s="281"/>
      <c r="LH21" s="281"/>
      <c r="LI21" s="281"/>
      <c r="LJ21" s="281"/>
      <c r="LK21" s="5"/>
      <c r="LL21" s="5"/>
      <c r="LM21" s="5"/>
      <c r="LN21" s="5"/>
      <c r="LO21" s="5"/>
      <c r="LP21" s="5"/>
      <c r="LQ21" s="5"/>
      <c r="LR21" s="5"/>
      <c r="LS21" s="5"/>
      <c r="LT21" s="5"/>
      <c r="LU21" s="281" t="s">
        <v>252</v>
      </c>
      <c r="LV21" s="281"/>
      <c r="LW21" s="281"/>
      <c r="LX21" s="281"/>
      <c r="LY21" s="281"/>
      <c r="LZ21" s="281"/>
      <c r="MA21" s="281"/>
      <c r="MB21" s="281"/>
      <c r="MC21" s="5"/>
      <c r="MD21" s="281" t="s">
        <v>252</v>
      </c>
      <c r="ME21" s="281"/>
      <c r="MF21" s="281"/>
      <c r="MG21" s="281"/>
      <c r="MH21" s="281"/>
      <c r="MI21" s="281"/>
      <c r="MJ21" s="281"/>
      <c r="MK21" s="281"/>
      <c r="ML21" s="5"/>
      <c r="MM21" s="281" t="s">
        <v>252</v>
      </c>
      <c r="MN21" s="281"/>
      <c r="MO21" s="281"/>
      <c r="MP21" s="281"/>
      <c r="MQ21" s="281"/>
      <c r="MR21" s="281"/>
      <c r="MS21" s="281"/>
      <c r="MT21" s="281"/>
      <c r="MU21" s="5"/>
      <c r="MV21" s="5"/>
      <c r="MW21" s="5"/>
      <c r="MX21" s="5"/>
      <c r="MY21" s="5"/>
      <c r="MZ21" s="5"/>
      <c r="NA21" s="5"/>
      <c r="NB21" s="5"/>
      <c r="NC21" s="5"/>
      <c r="ND21" s="5"/>
      <c r="NE21" s="281" t="s">
        <v>252</v>
      </c>
      <c r="NF21" s="281"/>
      <c r="NG21" s="281"/>
      <c r="NH21" s="281"/>
      <c r="NI21" s="281"/>
      <c r="NJ21" s="281"/>
      <c r="NK21" s="281"/>
      <c r="NL21" s="281"/>
      <c r="NM21" s="5"/>
      <c r="NN21" s="281" t="s">
        <v>252</v>
      </c>
      <c r="NO21" s="281"/>
      <c r="NP21" s="281"/>
      <c r="NQ21" s="281"/>
      <c r="NR21" s="281"/>
      <c r="NS21" s="281"/>
      <c r="NT21" s="281"/>
      <c r="NU21" s="281"/>
      <c r="NV21" s="5"/>
      <c r="NW21" s="281" t="s">
        <v>252</v>
      </c>
      <c r="NX21" s="281"/>
      <c r="NY21" s="281"/>
      <c r="NZ21" s="281"/>
      <c r="OA21" s="281"/>
      <c r="OB21" s="281"/>
      <c r="OC21" s="281"/>
      <c r="OD21" s="281"/>
    </row>
    <row r="22" spans="1:394" ht="15" customHeight="1">
      <c r="A22" s="5"/>
      <c r="B22" s="281" t="s">
        <v>76</v>
      </c>
      <c r="C22" s="281"/>
      <c r="D22" s="281"/>
      <c r="E22" s="281"/>
      <c r="F22" s="281"/>
      <c r="G22" s="281"/>
      <c r="H22" s="281"/>
      <c r="I22" s="281"/>
      <c r="J22" s="5"/>
      <c r="K22" s="281" t="s">
        <v>88</v>
      </c>
      <c r="L22" s="281"/>
      <c r="M22" s="281"/>
      <c r="N22" s="281"/>
      <c r="O22" s="281"/>
      <c r="P22" s="281"/>
      <c r="Q22" s="281"/>
      <c r="R22" s="281"/>
      <c r="S22" s="5"/>
      <c r="T22" s="281" t="s">
        <v>87</v>
      </c>
      <c r="U22" s="281"/>
      <c r="V22" s="281"/>
      <c r="W22" s="281"/>
      <c r="X22" s="281"/>
      <c r="Y22" s="281"/>
      <c r="Z22" s="281"/>
      <c r="AA22" s="281"/>
      <c r="AB22" s="5"/>
      <c r="AC22" s="281" t="s">
        <v>87</v>
      </c>
      <c r="AD22" s="281"/>
      <c r="AE22" s="281"/>
      <c r="AF22" s="281"/>
      <c r="AG22" s="281"/>
      <c r="AH22" s="281"/>
      <c r="AI22" s="281"/>
      <c r="AJ22" s="281"/>
      <c r="AK22" s="6"/>
      <c r="AL22" s="126"/>
      <c r="AM22" s="224" t="b">
        <v>0</v>
      </c>
      <c r="AN22" s="224" t="b">
        <v>0</v>
      </c>
      <c r="AO22" s="224" t="b">
        <v>0</v>
      </c>
      <c r="AP22" s="224"/>
      <c r="AQ22" s="126"/>
      <c r="AR22" s="5"/>
      <c r="AS22" s="281" t="s">
        <v>76</v>
      </c>
      <c r="AT22" s="281"/>
      <c r="AU22" s="281"/>
      <c r="AV22" s="281"/>
      <c r="AW22" s="281"/>
      <c r="AX22" s="281"/>
      <c r="AY22" s="281"/>
      <c r="AZ22" s="281"/>
      <c r="BA22" s="5"/>
      <c r="BB22" s="281" t="s">
        <v>88</v>
      </c>
      <c r="BC22" s="281"/>
      <c r="BD22" s="281"/>
      <c r="BE22" s="281"/>
      <c r="BF22" s="281"/>
      <c r="BG22" s="281"/>
      <c r="BH22" s="281"/>
      <c r="BI22" s="281"/>
      <c r="BJ22" s="5"/>
      <c r="BK22" s="281" t="s">
        <v>87</v>
      </c>
      <c r="BL22" s="281"/>
      <c r="BM22" s="281"/>
      <c r="BN22" s="281"/>
      <c r="BO22" s="281"/>
      <c r="BP22" s="281"/>
      <c r="BQ22" s="281"/>
      <c r="BR22" s="281"/>
      <c r="BS22" s="5"/>
      <c r="BT22" s="281" t="s">
        <v>87</v>
      </c>
      <c r="BU22" s="281"/>
      <c r="BV22" s="281"/>
      <c r="BW22" s="281"/>
      <c r="BX22" s="281"/>
      <c r="BY22" s="281"/>
      <c r="BZ22" s="281"/>
      <c r="CA22" s="281"/>
      <c r="CB22" s="6"/>
      <c r="CC22" s="126"/>
      <c r="CD22" s="224"/>
      <c r="CE22" s="224" t="b">
        <v>0</v>
      </c>
      <c r="CF22" s="224"/>
      <c r="CG22" s="224"/>
      <c r="CH22" s="126"/>
      <c r="CI22" s="6"/>
      <c r="CJ22" s="5"/>
      <c r="CK22" s="281" t="s">
        <v>76</v>
      </c>
      <c r="CL22" s="281"/>
      <c r="CM22" s="281"/>
      <c r="CN22" s="281"/>
      <c r="CO22" s="281"/>
      <c r="CP22" s="281"/>
      <c r="CQ22" s="281"/>
      <c r="CR22" s="281"/>
      <c r="CS22" s="5"/>
      <c r="CT22" s="281" t="s">
        <v>88</v>
      </c>
      <c r="CU22" s="281"/>
      <c r="CV22" s="281"/>
      <c r="CW22" s="281"/>
      <c r="CX22" s="281"/>
      <c r="CY22" s="281"/>
      <c r="CZ22" s="281"/>
      <c r="DA22" s="281"/>
      <c r="DB22" s="5"/>
      <c r="DC22" s="281" t="s">
        <v>87</v>
      </c>
      <c r="DD22" s="281"/>
      <c r="DE22" s="281"/>
      <c r="DF22" s="281"/>
      <c r="DG22" s="281"/>
      <c r="DH22" s="281"/>
      <c r="DI22" s="281"/>
      <c r="DJ22" s="281"/>
      <c r="DK22" s="5"/>
      <c r="DL22" s="281" t="s">
        <v>87</v>
      </c>
      <c r="DM22" s="281"/>
      <c r="DN22" s="281"/>
      <c r="DO22" s="281"/>
      <c r="DP22" s="281"/>
      <c r="DQ22" s="281"/>
      <c r="DR22" s="281"/>
      <c r="DS22" s="281"/>
      <c r="DT22" s="6"/>
      <c r="DU22" s="8" t="b">
        <v>0</v>
      </c>
      <c r="DV22" s="8" t="b">
        <v>0</v>
      </c>
      <c r="DW22" s="8" t="b">
        <v>0</v>
      </c>
      <c r="DX22" s="8"/>
      <c r="DY22" s="8"/>
      <c r="DZ22" s="6"/>
      <c r="EA22" s="5"/>
      <c r="EB22" s="281" t="s">
        <v>76</v>
      </c>
      <c r="EC22" s="281"/>
      <c r="ED22" s="281"/>
      <c r="EE22" s="281"/>
      <c r="EF22" s="281"/>
      <c r="EG22" s="281"/>
      <c r="EH22" s="281"/>
      <c r="EI22" s="281"/>
      <c r="EJ22" s="5"/>
      <c r="EK22" s="281" t="s">
        <v>88</v>
      </c>
      <c r="EL22" s="281"/>
      <c r="EM22" s="281"/>
      <c r="EN22" s="281"/>
      <c r="EO22" s="281"/>
      <c r="EP22" s="281"/>
      <c r="EQ22" s="281"/>
      <c r="ER22" s="281"/>
      <c r="ES22" s="5"/>
      <c r="ET22" s="281" t="s">
        <v>87</v>
      </c>
      <c r="EU22" s="281"/>
      <c r="EV22" s="281"/>
      <c r="EW22" s="281"/>
      <c r="EX22" s="281"/>
      <c r="EY22" s="281"/>
      <c r="EZ22" s="281"/>
      <c r="FA22" s="281"/>
      <c r="FB22" s="5"/>
      <c r="FC22" s="281" t="s">
        <v>87</v>
      </c>
      <c r="FD22" s="281"/>
      <c r="FE22" s="281"/>
      <c r="FF22" s="281"/>
      <c r="FG22" s="281"/>
      <c r="FH22" s="281"/>
      <c r="FI22" s="281"/>
      <c r="FJ22" s="281"/>
      <c r="FK22" s="6"/>
      <c r="FL22" s="8" t="b">
        <v>0</v>
      </c>
      <c r="FM22" s="8" t="b">
        <v>0</v>
      </c>
      <c r="FN22" s="8" t="b">
        <v>0</v>
      </c>
      <c r="FO22" s="8"/>
      <c r="FP22" s="6"/>
      <c r="FQ22" s="5"/>
      <c r="FR22" s="281" t="s">
        <v>76</v>
      </c>
      <c r="FS22" s="281"/>
      <c r="FT22" s="281"/>
      <c r="FU22" s="281"/>
      <c r="FV22" s="281"/>
      <c r="FW22" s="281"/>
      <c r="FX22" s="281"/>
      <c r="FY22" s="281"/>
      <c r="FZ22" s="5"/>
      <c r="GA22" s="281" t="s">
        <v>88</v>
      </c>
      <c r="GB22" s="281"/>
      <c r="GC22" s="281"/>
      <c r="GD22" s="281"/>
      <c r="GE22" s="281"/>
      <c r="GF22" s="281"/>
      <c r="GG22" s="281"/>
      <c r="GH22" s="281"/>
      <c r="GI22" s="5"/>
      <c r="GJ22" s="281" t="s">
        <v>87</v>
      </c>
      <c r="GK22" s="281"/>
      <c r="GL22" s="281"/>
      <c r="GM22" s="281"/>
      <c r="GN22" s="281"/>
      <c r="GO22" s="281"/>
      <c r="GP22" s="281"/>
      <c r="GQ22" s="281"/>
      <c r="GR22" s="5"/>
      <c r="GS22" s="281" t="s">
        <v>87</v>
      </c>
      <c r="GT22" s="281"/>
      <c r="GU22" s="281"/>
      <c r="GV22" s="281"/>
      <c r="GW22" s="281"/>
      <c r="GX22" s="281"/>
      <c r="GY22" s="281"/>
      <c r="GZ22" s="281"/>
      <c r="HA22" s="6"/>
      <c r="HB22" s="8"/>
      <c r="HC22" s="8"/>
      <c r="HD22" s="8"/>
      <c r="HE22" s="8"/>
      <c r="HF22" s="6"/>
      <c r="HG22" s="5"/>
      <c r="HH22" s="281" t="s">
        <v>76</v>
      </c>
      <c r="HI22" s="281"/>
      <c r="HJ22" s="281"/>
      <c r="HK22" s="281"/>
      <c r="HL22" s="281"/>
      <c r="HM22" s="281"/>
      <c r="HN22" s="281"/>
      <c r="HO22" s="281"/>
      <c r="HP22" s="5"/>
      <c r="HQ22" s="281" t="s">
        <v>88</v>
      </c>
      <c r="HR22" s="281"/>
      <c r="HS22" s="281"/>
      <c r="HT22" s="281"/>
      <c r="HU22" s="281"/>
      <c r="HV22" s="281"/>
      <c r="HW22" s="281"/>
      <c r="HX22" s="281"/>
      <c r="HY22" s="5"/>
      <c r="HZ22" s="281" t="s">
        <v>87</v>
      </c>
      <c r="IA22" s="281"/>
      <c r="IB22" s="281"/>
      <c r="IC22" s="281"/>
      <c r="ID22" s="281"/>
      <c r="IE22" s="281"/>
      <c r="IF22" s="281"/>
      <c r="IG22" s="281"/>
      <c r="IH22" s="5"/>
      <c r="II22" s="281" t="s">
        <v>87</v>
      </c>
      <c r="IJ22" s="281"/>
      <c r="IK22" s="281"/>
      <c r="IL22" s="281"/>
      <c r="IM22" s="281"/>
      <c r="IN22" s="281"/>
      <c r="IO22" s="281"/>
      <c r="IP22" s="281"/>
      <c r="IQ22" s="5"/>
      <c r="IR22" s="281" t="s">
        <v>76</v>
      </c>
      <c r="IS22" s="281"/>
      <c r="IT22" s="281"/>
      <c r="IU22" s="281"/>
      <c r="IV22" s="281"/>
      <c r="IW22" s="281"/>
      <c r="IX22" s="281"/>
      <c r="IY22" s="281"/>
      <c r="IZ22" s="5"/>
      <c r="JA22" s="281" t="s">
        <v>88</v>
      </c>
      <c r="JB22" s="281"/>
      <c r="JC22" s="281"/>
      <c r="JD22" s="281"/>
      <c r="JE22" s="281"/>
      <c r="JF22" s="281"/>
      <c r="JG22" s="281"/>
      <c r="JH22" s="281"/>
      <c r="JI22" s="5"/>
      <c r="JJ22" s="281" t="s">
        <v>87</v>
      </c>
      <c r="JK22" s="281"/>
      <c r="JL22" s="281"/>
      <c r="JM22" s="281"/>
      <c r="JN22" s="281"/>
      <c r="JO22" s="281"/>
      <c r="JP22" s="281"/>
      <c r="JQ22" s="281"/>
      <c r="JR22" s="5"/>
      <c r="JS22" s="281" t="s">
        <v>87</v>
      </c>
      <c r="JT22" s="281"/>
      <c r="JU22" s="281"/>
      <c r="JV22" s="281"/>
      <c r="JW22" s="281"/>
      <c r="JX22" s="281"/>
      <c r="JY22" s="281"/>
      <c r="JZ22" s="281"/>
      <c r="KA22" s="5"/>
      <c r="KB22" s="281" t="s">
        <v>76</v>
      </c>
      <c r="KC22" s="281"/>
      <c r="KD22" s="281"/>
      <c r="KE22" s="281"/>
      <c r="KF22" s="281"/>
      <c r="KG22" s="281"/>
      <c r="KH22" s="281"/>
      <c r="KI22" s="281"/>
      <c r="KJ22" s="5"/>
      <c r="KK22" s="281" t="s">
        <v>88</v>
      </c>
      <c r="KL22" s="281"/>
      <c r="KM22" s="281"/>
      <c r="KN22" s="281"/>
      <c r="KO22" s="281"/>
      <c r="KP22" s="281"/>
      <c r="KQ22" s="281"/>
      <c r="KR22" s="281"/>
      <c r="KS22" s="5"/>
      <c r="KT22" s="281" t="s">
        <v>87</v>
      </c>
      <c r="KU22" s="281"/>
      <c r="KV22" s="281"/>
      <c r="KW22" s="281"/>
      <c r="KX22" s="281"/>
      <c r="KY22" s="281"/>
      <c r="KZ22" s="281"/>
      <c r="LA22" s="281"/>
      <c r="LB22" s="5"/>
      <c r="LC22" s="281" t="s">
        <v>87</v>
      </c>
      <c r="LD22" s="281"/>
      <c r="LE22" s="281"/>
      <c r="LF22" s="281"/>
      <c r="LG22" s="281"/>
      <c r="LH22" s="281"/>
      <c r="LI22" s="281"/>
      <c r="LJ22" s="281"/>
      <c r="LK22" s="5"/>
      <c r="LL22" s="281" t="s">
        <v>76</v>
      </c>
      <c r="LM22" s="281"/>
      <c r="LN22" s="281"/>
      <c r="LO22" s="281"/>
      <c r="LP22" s="281"/>
      <c r="LQ22" s="281"/>
      <c r="LR22" s="281"/>
      <c r="LS22" s="281"/>
      <c r="LT22" s="5"/>
      <c r="LU22" s="281" t="s">
        <v>88</v>
      </c>
      <c r="LV22" s="281"/>
      <c r="LW22" s="281"/>
      <c r="LX22" s="281"/>
      <c r="LY22" s="281"/>
      <c r="LZ22" s="281"/>
      <c r="MA22" s="281"/>
      <c r="MB22" s="281"/>
      <c r="MC22" s="5"/>
      <c r="MD22" s="281" t="s">
        <v>87</v>
      </c>
      <c r="ME22" s="281"/>
      <c r="MF22" s="281"/>
      <c r="MG22" s="281"/>
      <c r="MH22" s="281"/>
      <c r="MI22" s="281"/>
      <c r="MJ22" s="281"/>
      <c r="MK22" s="281"/>
      <c r="ML22" s="5"/>
      <c r="MM22" s="281" t="s">
        <v>87</v>
      </c>
      <c r="MN22" s="281"/>
      <c r="MO22" s="281"/>
      <c r="MP22" s="281"/>
      <c r="MQ22" s="281"/>
      <c r="MR22" s="281"/>
      <c r="MS22" s="281"/>
      <c r="MT22" s="281"/>
      <c r="MU22" s="5"/>
      <c r="MV22" s="281" t="s">
        <v>76</v>
      </c>
      <c r="MW22" s="281"/>
      <c r="MX22" s="281"/>
      <c r="MY22" s="281"/>
      <c r="MZ22" s="281"/>
      <c r="NA22" s="281"/>
      <c r="NB22" s="281"/>
      <c r="NC22" s="281"/>
      <c r="ND22" s="5"/>
      <c r="NE22" s="281" t="s">
        <v>88</v>
      </c>
      <c r="NF22" s="281"/>
      <c r="NG22" s="281"/>
      <c r="NH22" s="281"/>
      <c r="NI22" s="281"/>
      <c r="NJ22" s="281"/>
      <c r="NK22" s="281"/>
      <c r="NL22" s="281"/>
      <c r="NM22" s="5"/>
      <c r="NN22" s="281" t="s">
        <v>87</v>
      </c>
      <c r="NO22" s="281"/>
      <c r="NP22" s="281"/>
      <c r="NQ22" s="281"/>
      <c r="NR22" s="281"/>
      <c r="NS22" s="281"/>
      <c r="NT22" s="281"/>
      <c r="NU22" s="281"/>
      <c r="NV22" s="5"/>
      <c r="NW22" s="281" t="s">
        <v>87</v>
      </c>
      <c r="NX22" s="281"/>
      <c r="NY22" s="281"/>
      <c r="NZ22" s="281"/>
      <c r="OA22" s="281"/>
      <c r="OB22" s="281"/>
      <c r="OC22" s="281"/>
      <c r="OD22" s="281"/>
    </row>
    <row r="23" spans="1:394" ht="15" customHeight="1">
      <c r="A23" s="5"/>
      <c r="B23" s="5"/>
      <c r="C23" s="5"/>
      <c r="D23" s="5"/>
      <c r="E23" s="5"/>
      <c r="F23" s="5"/>
      <c r="G23" s="5"/>
      <c r="H23" s="5"/>
      <c r="I23" s="5"/>
      <c r="J23" s="5"/>
      <c r="K23" s="281" t="s">
        <v>90</v>
      </c>
      <c r="L23" s="281"/>
      <c r="M23" s="281"/>
      <c r="N23" s="281"/>
      <c r="O23" s="281"/>
      <c r="P23" s="281"/>
      <c r="Q23" s="281"/>
      <c r="R23" s="281"/>
      <c r="S23" s="5"/>
      <c r="T23" s="290" t="s">
        <v>89</v>
      </c>
      <c r="U23" s="290"/>
      <c r="V23" s="290"/>
      <c r="W23" s="290"/>
      <c r="X23" s="290"/>
      <c r="Y23" s="290"/>
      <c r="Z23" s="290"/>
      <c r="AA23" s="290"/>
      <c r="AB23" s="5"/>
      <c r="AC23" s="281" t="s">
        <v>89</v>
      </c>
      <c r="AD23" s="281"/>
      <c r="AE23" s="281"/>
      <c r="AF23" s="281"/>
      <c r="AG23" s="281"/>
      <c r="AH23" s="281"/>
      <c r="AI23" s="281"/>
      <c r="AJ23" s="281"/>
      <c r="AK23" s="6"/>
      <c r="AL23" s="126"/>
      <c r="AM23" s="224" t="b">
        <v>0</v>
      </c>
      <c r="AN23" s="224" t="b">
        <v>0</v>
      </c>
      <c r="AO23" s="224" t="b">
        <v>0</v>
      </c>
      <c r="AP23" s="224"/>
      <c r="AQ23" s="126"/>
      <c r="AR23" s="5"/>
      <c r="AS23" s="5"/>
      <c r="AT23" s="5"/>
      <c r="AU23" s="5"/>
      <c r="AV23" s="5"/>
      <c r="AW23" s="5"/>
      <c r="AX23" s="5"/>
      <c r="AY23" s="5"/>
      <c r="AZ23" s="5"/>
      <c r="BA23" s="5"/>
      <c r="BB23" s="281" t="s">
        <v>90</v>
      </c>
      <c r="BC23" s="281"/>
      <c r="BD23" s="281"/>
      <c r="BE23" s="281"/>
      <c r="BF23" s="281"/>
      <c r="BG23" s="281"/>
      <c r="BH23" s="281"/>
      <c r="BI23" s="281"/>
      <c r="BJ23" s="5"/>
      <c r="BK23" s="290" t="s">
        <v>89</v>
      </c>
      <c r="BL23" s="290"/>
      <c r="BM23" s="290"/>
      <c r="BN23" s="290"/>
      <c r="BO23" s="290"/>
      <c r="BP23" s="290"/>
      <c r="BQ23" s="290"/>
      <c r="BR23" s="290"/>
      <c r="BS23" s="5"/>
      <c r="BT23" s="281" t="s">
        <v>89</v>
      </c>
      <c r="BU23" s="281"/>
      <c r="BV23" s="281"/>
      <c r="BW23" s="281"/>
      <c r="BX23" s="281"/>
      <c r="BY23" s="281"/>
      <c r="BZ23" s="281"/>
      <c r="CA23" s="281"/>
      <c r="CB23" s="6"/>
      <c r="CC23" s="126"/>
      <c r="CD23" s="224" t="b">
        <v>0</v>
      </c>
      <c r="CE23" s="224" t="b">
        <v>0</v>
      </c>
      <c r="CF23" s="224"/>
      <c r="CG23" s="224"/>
      <c r="CH23" s="126"/>
      <c r="CI23" s="6"/>
      <c r="CJ23" s="5"/>
      <c r="CK23" s="5"/>
      <c r="CL23" s="5"/>
      <c r="CM23" s="5"/>
      <c r="CN23" s="5"/>
      <c r="CO23" s="5"/>
      <c r="CP23" s="5"/>
      <c r="CQ23" s="5"/>
      <c r="CR23" s="5"/>
      <c r="CS23" s="5"/>
      <c r="CT23" s="281" t="s">
        <v>90</v>
      </c>
      <c r="CU23" s="281"/>
      <c r="CV23" s="281"/>
      <c r="CW23" s="281"/>
      <c r="CX23" s="281"/>
      <c r="CY23" s="281"/>
      <c r="CZ23" s="281"/>
      <c r="DA23" s="281"/>
      <c r="DB23" s="5"/>
      <c r="DC23" s="290" t="s">
        <v>89</v>
      </c>
      <c r="DD23" s="290"/>
      <c r="DE23" s="290"/>
      <c r="DF23" s="290"/>
      <c r="DG23" s="290"/>
      <c r="DH23" s="290"/>
      <c r="DI23" s="290"/>
      <c r="DJ23" s="290"/>
      <c r="DK23" s="5"/>
      <c r="DL23" s="281" t="s">
        <v>89</v>
      </c>
      <c r="DM23" s="281"/>
      <c r="DN23" s="281"/>
      <c r="DO23" s="281"/>
      <c r="DP23" s="281"/>
      <c r="DQ23" s="281"/>
      <c r="DR23" s="281"/>
      <c r="DS23" s="281"/>
      <c r="DT23" s="6"/>
      <c r="DU23" s="8" t="b">
        <v>0</v>
      </c>
      <c r="DV23" s="8" t="b">
        <v>0</v>
      </c>
      <c r="DW23" s="8" t="b">
        <v>0</v>
      </c>
      <c r="DX23" s="8"/>
      <c r="DY23" s="8"/>
      <c r="DZ23" s="6"/>
      <c r="EA23" s="5"/>
      <c r="EB23" s="5"/>
      <c r="EC23" s="5"/>
      <c r="ED23" s="5"/>
      <c r="EE23" s="5"/>
      <c r="EF23" s="5"/>
      <c r="EG23" s="5"/>
      <c r="EH23" s="5"/>
      <c r="EI23" s="5"/>
      <c r="EJ23" s="5"/>
      <c r="EK23" s="281" t="s">
        <v>90</v>
      </c>
      <c r="EL23" s="281"/>
      <c r="EM23" s="281"/>
      <c r="EN23" s="281"/>
      <c r="EO23" s="281"/>
      <c r="EP23" s="281"/>
      <c r="EQ23" s="281"/>
      <c r="ER23" s="281"/>
      <c r="ES23" s="5"/>
      <c r="ET23" s="290" t="s">
        <v>89</v>
      </c>
      <c r="EU23" s="290"/>
      <c r="EV23" s="290"/>
      <c r="EW23" s="290"/>
      <c r="EX23" s="290"/>
      <c r="EY23" s="290"/>
      <c r="EZ23" s="290"/>
      <c r="FA23" s="290"/>
      <c r="FB23" s="5"/>
      <c r="FC23" s="281" t="s">
        <v>89</v>
      </c>
      <c r="FD23" s="281"/>
      <c r="FE23" s="281"/>
      <c r="FF23" s="281"/>
      <c r="FG23" s="281"/>
      <c r="FH23" s="281"/>
      <c r="FI23" s="281"/>
      <c r="FJ23" s="281"/>
      <c r="FK23" s="6"/>
      <c r="FL23" s="8" t="b">
        <v>0</v>
      </c>
      <c r="FM23" s="8" t="b">
        <v>0</v>
      </c>
      <c r="FN23" s="8" t="b">
        <v>0</v>
      </c>
      <c r="FO23" s="8"/>
      <c r="FP23" s="6"/>
      <c r="FQ23" s="5"/>
      <c r="FR23" s="5"/>
      <c r="FS23" s="5"/>
      <c r="FT23" s="5"/>
      <c r="FU23" s="5"/>
      <c r="FV23" s="5"/>
      <c r="FW23" s="5"/>
      <c r="FX23" s="5"/>
      <c r="FY23" s="5"/>
      <c r="FZ23" s="5"/>
      <c r="GA23" s="281" t="s">
        <v>90</v>
      </c>
      <c r="GB23" s="281"/>
      <c r="GC23" s="281"/>
      <c r="GD23" s="281"/>
      <c r="GE23" s="281"/>
      <c r="GF23" s="281"/>
      <c r="GG23" s="281"/>
      <c r="GH23" s="281"/>
      <c r="GI23" s="5"/>
      <c r="GJ23" s="290" t="s">
        <v>89</v>
      </c>
      <c r="GK23" s="290"/>
      <c r="GL23" s="290"/>
      <c r="GM23" s="290"/>
      <c r="GN23" s="290"/>
      <c r="GO23" s="290"/>
      <c r="GP23" s="290"/>
      <c r="GQ23" s="290"/>
      <c r="GR23" s="5"/>
      <c r="GS23" s="281" t="s">
        <v>89</v>
      </c>
      <c r="GT23" s="281"/>
      <c r="GU23" s="281"/>
      <c r="GV23" s="281"/>
      <c r="GW23" s="281"/>
      <c r="GX23" s="281"/>
      <c r="GY23" s="281"/>
      <c r="GZ23" s="281"/>
      <c r="HA23" s="6"/>
      <c r="HB23" s="8"/>
      <c r="HC23" s="8"/>
      <c r="HD23" s="8"/>
      <c r="HE23" s="8"/>
      <c r="HF23" s="6"/>
      <c r="HG23" s="5"/>
      <c r="HH23" s="5"/>
      <c r="HI23" s="5"/>
      <c r="HJ23" s="5"/>
      <c r="HK23" s="5"/>
      <c r="HL23" s="5"/>
      <c r="HM23" s="5"/>
      <c r="HN23" s="5"/>
      <c r="HO23" s="5"/>
      <c r="HP23" s="5"/>
      <c r="HQ23" s="281" t="s">
        <v>90</v>
      </c>
      <c r="HR23" s="281"/>
      <c r="HS23" s="281"/>
      <c r="HT23" s="281"/>
      <c r="HU23" s="281"/>
      <c r="HV23" s="281"/>
      <c r="HW23" s="281"/>
      <c r="HX23" s="281"/>
      <c r="HY23" s="5"/>
      <c r="HZ23" s="290" t="s">
        <v>89</v>
      </c>
      <c r="IA23" s="290"/>
      <c r="IB23" s="290"/>
      <c r="IC23" s="290"/>
      <c r="ID23" s="290"/>
      <c r="IE23" s="290"/>
      <c r="IF23" s="290"/>
      <c r="IG23" s="290"/>
      <c r="IH23" s="5"/>
      <c r="II23" s="281" t="s">
        <v>89</v>
      </c>
      <c r="IJ23" s="281"/>
      <c r="IK23" s="281"/>
      <c r="IL23" s="281"/>
      <c r="IM23" s="281"/>
      <c r="IN23" s="281"/>
      <c r="IO23" s="281"/>
      <c r="IP23" s="281"/>
      <c r="IQ23" s="5"/>
      <c r="IR23" s="5"/>
      <c r="IS23" s="5"/>
      <c r="IT23" s="5"/>
      <c r="IU23" s="5"/>
      <c r="IV23" s="5"/>
      <c r="IW23" s="5"/>
      <c r="IX23" s="5"/>
      <c r="IY23" s="5"/>
      <c r="IZ23" s="5"/>
      <c r="JA23" s="281" t="s">
        <v>90</v>
      </c>
      <c r="JB23" s="281"/>
      <c r="JC23" s="281"/>
      <c r="JD23" s="281"/>
      <c r="JE23" s="281"/>
      <c r="JF23" s="281"/>
      <c r="JG23" s="281"/>
      <c r="JH23" s="281"/>
      <c r="JI23" s="5"/>
      <c r="JJ23" s="290" t="s">
        <v>89</v>
      </c>
      <c r="JK23" s="290"/>
      <c r="JL23" s="290"/>
      <c r="JM23" s="290"/>
      <c r="JN23" s="290"/>
      <c r="JO23" s="290"/>
      <c r="JP23" s="290"/>
      <c r="JQ23" s="290"/>
      <c r="JR23" s="5"/>
      <c r="JS23" s="281" t="s">
        <v>89</v>
      </c>
      <c r="JT23" s="281"/>
      <c r="JU23" s="281"/>
      <c r="JV23" s="281"/>
      <c r="JW23" s="281"/>
      <c r="JX23" s="281"/>
      <c r="JY23" s="281"/>
      <c r="JZ23" s="281"/>
      <c r="KA23" s="5"/>
      <c r="KB23" s="5"/>
      <c r="KC23" s="5"/>
      <c r="KD23" s="5"/>
      <c r="KE23" s="5"/>
      <c r="KF23" s="5"/>
      <c r="KG23" s="5"/>
      <c r="KH23" s="5"/>
      <c r="KI23" s="5"/>
      <c r="KJ23" s="5"/>
      <c r="KK23" s="281" t="s">
        <v>90</v>
      </c>
      <c r="KL23" s="281"/>
      <c r="KM23" s="281"/>
      <c r="KN23" s="281"/>
      <c r="KO23" s="281"/>
      <c r="KP23" s="281"/>
      <c r="KQ23" s="281"/>
      <c r="KR23" s="281"/>
      <c r="KS23" s="5"/>
      <c r="KT23" s="290" t="s">
        <v>89</v>
      </c>
      <c r="KU23" s="290"/>
      <c r="KV23" s="290"/>
      <c r="KW23" s="290"/>
      <c r="KX23" s="290"/>
      <c r="KY23" s="290"/>
      <c r="KZ23" s="290"/>
      <c r="LA23" s="290"/>
      <c r="LB23" s="5"/>
      <c r="LC23" s="281" t="s">
        <v>89</v>
      </c>
      <c r="LD23" s="281"/>
      <c r="LE23" s="281"/>
      <c r="LF23" s="281"/>
      <c r="LG23" s="281"/>
      <c r="LH23" s="281"/>
      <c r="LI23" s="281"/>
      <c r="LJ23" s="281"/>
      <c r="LK23" s="5"/>
      <c r="LL23" s="5"/>
      <c r="LM23" s="5"/>
      <c r="LN23" s="5"/>
      <c r="LO23" s="5"/>
      <c r="LP23" s="5"/>
      <c r="LQ23" s="5"/>
      <c r="LR23" s="5"/>
      <c r="LS23" s="5"/>
      <c r="LT23" s="5"/>
      <c r="LU23" s="281" t="s">
        <v>90</v>
      </c>
      <c r="LV23" s="281"/>
      <c r="LW23" s="281"/>
      <c r="LX23" s="281"/>
      <c r="LY23" s="281"/>
      <c r="LZ23" s="281"/>
      <c r="MA23" s="281"/>
      <c r="MB23" s="281"/>
      <c r="MC23" s="5"/>
      <c r="MD23" s="290" t="s">
        <v>89</v>
      </c>
      <c r="ME23" s="290"/>
      <c r="MF23" s="290"/>
      <c r="MG23" s="290"/>
      <c r="MH23" s="290"/>
      <c r="MI23" s="290"/>
      <c r="MJ23" s="290"/>
      <c r="MK23" s="290"/>
      <c r="ML23" s="5"/>
      <c r="MM23" s="281" t="s">
        <v>89</v>
      </c>
      <c r="MN23" s="281"/>
      <c r="MO23" s="281"/>
      <c r="MP23" s="281"/>
      <c r="MQ23" s="281"/>
      <c r="MR23" s="281"/>
      <c r="MS23" s="281"/>
      <c r="MT23" s="281"/>
      <c r="MU23" s="5"/>
      <c r="MV23" s="5"/>
      <c r="MW23" s="5"/>
      <c r="MX23" s="5"/>
      <c r="MY23" s="5"/>
      <c r="MZ23" s="5"/>
      <c r="NA23" s="5"/>
      <c r="NB23" s="5"/>
      <c r="NC23" s="5"/>
      <c r="ND23" s="5"/>
      <c r="NE23" s="281" t="s">
        <v>90</v>
      </c>
      <c r="NF23" s="281"/>
      <c r="NG23" s="281"/>
      <c r="NH23" s="281"/>
      <c r="NI23" s="281"/>
      <c r="NJ23" s="281"/>
      <c r="NK23" s="281"/>
      <c r="NL23" s="281"/>
      <c r="NM23" s="5"/>
      <c r="NN23" s="290" t="s">
        <v>89</v>
      </c>
      <c r="NO23" s="290"/>
      <c r="NP23" s="290"/>
      <c r="NQ23" s="290"/>
      <c r="NR23" s="290"/>
      <c r="NS23" s="290"/>
      <c r="NT23" s="290"/>
      <c r="NU23" s="290"/>
      <c r="NV23" s="5"/>
      <c r="NW23" s="281" t="s">
        <v>89</v>
      </c>
      <c r="NX23" s="281"/>
      <c r="NY23" s="281"/>
      <c r="NZ23" s="281"/>
      <c r="OA23" s="281"/>
      <c r="OB23" s="281"/>
      <c r="OC23" s="281"/>
      <c r="OD23" s="281"/>
    </row>
    <row r="24" spans="1:394" ht="15" customHeight="1">
      <c r="A24" s="5"/>
      <c r="B24" s="5"/>
      <c r="C24" s="5"/>
      <c r="D24" s="5"/>
      <c r="E24" s="5"/>
      <c r="F24" s="5"/>
      <c r="G24" s="5"/>
      <c r="H24" s="5"/>
      <c r="I24" s="5"/>
      <c r="J24" s="5"/>
      <c r="K24" s="281" t="s">
        <v>92</v>
      </c>
      <c r="L24" s="281"/>
      <c r="M24" s="281"/>
      <c r="N24" s="281"/>
      <c r="O24" s="281"/>
      <c r="P24" s="281"/>
      <c r="Q24" s="281"/>
      <c r="R24" s="281"/>
      <c r="S24" s="5"/>
      <c r="T24" s="281" t="s">
        <v>91</v>
      </c>
      <c r="U24" s="281"/>
      <c r="V24" s="281"/>
      <c r="W24" s="281"/>
      <c r="X24" s="281"/>
      <c r="Y24" s="281"/>
      <c r="Z24" s="281"/>
      <c r="AA24" s="281"/>
      <c r="AB24" s="5"/>
      <c r="AC24" s="281" t="s">
        <v>91</v>
      </c>
      <c r="AD24" s="281"/>
      <c r="AE24" s="281"/>
      <c r="AF24" s="281"/>
      <c r="AG24" s="281"/>
      <c r="AH24" s="281"/>
      <c r="AI24" s="281"/>
      <c r="AJ24" s="281"/>
      <c r="AK24" s="6"/>
      <c r="AL24" s="126"/>
      <c r="AM24" s="224" t="b">
        <v>0</v>
      </c>
      <c r="AN24" s="224" t="b">
        <v>0</v>
      </c>
      <c r="AO24" s="224" t="b">
        <v>0</v>
      </c>
      <c r="AP24" s="224"/>
      <c r="AQ24" s="126"/>
      <c r="AR24" s="5"/>
      <c r="AS24" s="5"/>
      <c r="AT24" s="5"/>
      <c r="AU24" s="5"/>
      <c r="AV24" s="5"/>
      <c r="AW24" s="5"/>
      <c r="AX24" s="5"/>
      <c r="AY24" s="5"/>
      <c r="AZ24" s="5"/>
      <c r="BA24" s="5"/>
      <c r="BB24" s="281" t="s">
        <v>92</v>
      </c>
      <c r="BC24" s="281"/>
      <c r="BD24" s="281"/>
      <c r="BE24" s="281"/>
      <c r="BF24" s="281"/>
      <c r="BG24" s="281"/>
      <c r="BH24" s="281"/>
      <c r="BI24" s="281"/>
      <c r="BJ24" s="5"/>
      <c r="BK24" s="281" t="s">
        <v>91</v>
      </c>
      <c r="BL24" s="281"/>
      <c r="BM24" s="281"/>
      <c r="BN24" s="281"/>
      <c r="BO24" s="281"/>
      <c r="BP24" s="281"/>
      <c r="BQ24" s="281"/>
      <c r="BR24" s="281"/>
      <c r="BS24" s="5"/>
      <c r="BT24" s="281" t="s">
        <v>91</v>
      </c>
      <c r="BU24" s="281"/>
      <c r="BV24" s="281"/>
      <c r="BW24" s="281"/>
      <c r="BX24" s="281"/>
      <c r="BY24" s="281"/>
      <c r="BZ24" s="281"/>
      <c r="CA24" s="281"/>
      <c r="CB24" s="6"/>
      <c r="CC24" s="126"/>
      <c r="CD24" s="224"/>
      <c r="CE24" s="224" t="b">
        <v>0</v>
      </c>
      <c r="CF24" s="224" t="b">
        <v>0</v>
      </c>
      <c r="CG24" s="224"/>
      <c r="CH24" s="126"/>
      <c r="CI24" s="6"/>
      <c r="CJ24" s="5"/>
      <c r="CK24" s="5"/>
      <c r="CL24" s="5"/>
      <c r="CM24" s="5"/>
      <c r="CN24" s="5"/>
      <c r="CO24" s="5"/>
      <c r="CP24" s="5"/>
      <c r="CQ24" s="5"/>
      <c r="CR24" s="5"/>
      <c r="CS24" s="5"/>
      <c r="CT24" s="281" t="s">
        <v>92</v>
      </c>
      <c r="CU24" s="281"/>
      <c r="CV24" s="281"/>
      <c r="CW24" s="281"/>
      <c r="CX24" s="281"/>
      <c r="CY24" s="281"/>
      <c r="CZ24" s="281"/>
      <c r="DA24" s="281"/>
      <c r="DB24" s="5"/>
      <c r="DC24" s="281" t="s">
        <v>91</v>
      </c>
      <c r="DD24" s="281"/>
      <c r="DE24" s="281"/>
      <c r="DF24" s="281"/>
      <c r="DG24" s="281"/>
      <c r="DH24" s="281"/>
      <c r="DI24" s="281"/>
      <c r="DJ24" s="281"/>
      <c r="DK24" s="5"/>
      <c r="DL24" s="281" t="s">
        <v>91</v>
      </c>
      <c r="DM24" s="281"/>
      <c r="DN24" s="281"/>
      <c r="DO24" s="281"/>
      <c r="DP24" s="281"/>
      <c r="DQ24" s="281"/>
      <c r="DR24" s="281"/>
      <c r="DS24" s="281"/>
      <c r="DT24" s="6"/>
      <c r="DU24" s="8" t="b">
        <v>0</v>
      </c>
      <c r="DV24" s="8" t="b">
        <v>0</v>
      </c>
      <c r="DW24" s="8" t="b">
        <v>0</v>
      </c>
      <c r="DX24" s="8"/>
      <c r="DY24" s="8"/>
      <c r="DZ24" s="6"/>
      <c r="EA24" s="5"/>
      <c r="EB24" s="5"/>
      <c r="EC24" s="5"/>
      <c r="ED24" s="5"/>
      <c r="EE24" s="5"/>
      <c r="EF24" s="5"/>
      <c r="EG24" s="5"/>
      <c r="EH24" s="5"/>
      <c r="EI24" s="5"/>
      <c r="EJ24" s="5"/>
      <c r="EK24" s="281" t="s">
        <v>92</v>
      </c>
      <c r="EL24" s="281"/>
      <c r="EM24" s="281"/>
      <c r="EN24" s="281"/>
      <c r="EO24" s="281"/>
      <c r="EP24" s="281"/>
      <c r="EQ24" s="281"/>
      <c r="ER24" s="281"/>
      <c r="ES24" s="5"/>
      <c r="ET24" s="281" t="s">
        <v>91</v>
      </c>
      <c r="EU24" s="281"/>
      <c r="EV24" s="281"/>
      <c r="EW24" s="281"/>
      <c r="EX24" s="281"/>
      <c r="EY24" s="281"/>
      <c r="EZ24" s="281"/>
      <c r="FA24" s="281"/>
      <c r="FB24" s="5"/>
      <c r="FC24" s="281" t="s">
        <v>91</v>
      </c>
      <c r="FD24" s="281"/>
      <c r="FE24" s="281"/>
      <c r="FF24" s="281"/>
      <c r="FG24" s="281"/>
      <c r="FH24" s="281"/>
      <c r="FI24" s="281"/>
      <c r="FJ24" s="281"/>
      <c r="FK24" s="6"/>
      <c r="FL24" s="8" t="b">
        <v>0</v>
      </c>
      <c r="FM24" s="8" t="b">
        <v>0</v>
      </c>
      <c r="FN24" s="8" t="b">
        <v>0</v>
      </c>
      <c r="FO24" s="8"/>
      <c r="FP24" s="6"/>
      <c r="FQ24" s="5"/>
      <c r="FR24" s="5"/>
      <c r="FS24" s="5"/>
      <c r="FT24" s="5"/>
      <c r="FU24" s="5"/>
      <c r="FV24" s="5"/>
      <c r="FW24" s="5"/>
      <c r="FX24" s="5"/>
      <c r="FY24" s="5"/>
      <c r="FZ24" s="5"/>
      <c r="GA24" s="281" t="s">
        <v>92</v>
      </c>
      <c r="GB24" s="281"/>
      <c r="GC24" s="281"/>
      <c r="GD24" s="281"/>
      <c r="GE24" s="281"/>
      <c r="GF24" s="281"/>
      <c r="GG24" s="281"/>
      <c r="GH24" s="281"/>
      <c r="GI24" s="5"/>
      <c r="GJ24" s="281" t="s">
        <v>91</v>
      </c>
      <c r="GK24" s="281"/>
      <c r="GL24" s="281"/>
      <c r="GM24" s="281"/>
      <c r="GN24" s="281"/>
      <c r="GO24" s="281"/>
      <c r="GP24" s="281"/>
      <c r="GQ24" s="281"/>
      <c r="GR24" s="5"/>
      <c r="GS24" s="281" t="s">
        <v>91</v>
      </c>
      <c r="GT24" s="281"/>
      <c r="GU24" s="281"/>
      <c r="GV24" s="281"/>
      <c r="GW24" s="281"/>
      <c r="GX24" s="281"/>
      <c r="GY24" s="281"/>
      <c r="GZ24" s="281"/>
      <c r="HA24" s="6"/>
      <c r="HB24" s="8"/>
      <c r="HC24" s="8"/>
      <c r="HD24" s="8"/>
      <c r="HE24" s="8"/>
      <c r="HF24" s="6"/>
      <c r="HG24" s="5"/>
      <c r="HH24" s="5"/>
      <c r="HI24" s="5"/>
      <c r="HJ24" s="5"/>
      <c r="HK24" s="5"/>
      <c r="HL24" s="5"/>
      <c r="HM24" s="5"/>
      <c r="HN24" s="5"/>
      <c r="HO24" s="5"/>
      <c r="HP24" s="5"/>
      <c r="HQ24" s="281" t="s">
        <v>92</v>
      </c>
      <c r="HR24" s="281"/>
      <c r="HS24" s="281"/>
      <c r="HT24" s="281"/>
      <c r="HU24" s="281"/>
      <c r="HV24" s="281"/>
      <c r="HW24" s="281"/>
      <c r="HX24" s="281"/>
      <c r="HY24" s="5"/>
      <c r="HZ24" s="281" t="s">
        <v>91</v>
      </c>
      <c r="IA24" s="281"/>
      <c r="IB24" s="281"/>
      <c r="IC24" s="281"/>
      <c r="ID24" s="281"/>
      <c r="IE24" s="281"/>
      <c r="IF24" s="281"/>
      <c r="IG24" s="281"/>
      <c r="IH24" s="5"/>
      <c r="II24" s="281" t="s">
        <v>91</v>
      </c>
      <c r="IJ24" s="281"/>
      <c r="IK24" s="281"/>
      <c r="IL24" s="281"/>
      <c r="IM24" s="281"/>
      <c r="IN24" s="281"/>
      <c r="IO24" s="281"/>
      <c r="IP24" s="281"/>
      <c r="IQ24" s="5"/>
      <c r="IR24" s="5"/>
      <c r="IS24" s="5"/>
      <c r="IT24" s="5"/>
      <c r="IU24" s="5"/>
      <c r="IV24" s="5"/>
      <c r="IW24" s="5"/>
      <c r="IX24" s="5"/>
      <c r="IY24" s="5"/>
      <c r="IZ24" s="5"/>
      <c r="JA24" s="281" t="s">
        <v>92</v>
      </c>
      <c r="JB24" s="281"/>
      <c r="JC24" s="281"/>
      <c r="JD24" s="281"/>
      <c r="JE24" s="281"/>
      <c r="JF24" s="281"/>
      <c r="JG24" s="281"/>
      <c r="JH24" s="281"/>
      <c r="JI24" s="5"/>
      <c r="JJ24" s="281" t="s">
        <v>91</v>
      </c>
      <c r="JK24" s="281"/>
      <c r="JL24" s="281"/>
      <c r="JM24" s="281"/>
      <c r="JN24" s="281"/>
      <c r="JO24" s="281"/>
      <c r="JP24" s="281"/>
      <c r="JQ24" s="281"/>
      <c r="JR24" s="5"/>
      <c r="JS24" s="281" t="s">
        <v>91</v>
      </c>
      <c r="JT24" s="281"/>
      <c r="JU24" s="281"/>
      <c r="JV24" s="281"/>
      <c r="JW24" s="281"/>
      <c r="JX24" s="281"/>
      <c r="JY24" s="281"/>
      <c r="JZ24" s="281"/>
      <c r="KA24" s="5"/>
      <c r="KB24" s="5"/>
      <c r="KC24" s="5"/>
      <c r="KD24" s="5"/>
      <c r="KE24" s="5"/>
      <c r="KF24" s="5"/>
      <c r="KG24" s="5"/>
      <c r="KH24" s="5"/>
      <c r="KI24" s="5"/>
      <c r="KJ24" s="5"/>
      <c r="KK24" s="281" t="s">
        <v>92</v>
      </c>
      <c r="KL24" s="281"/>
      <c r="KM24" s="281"/>
      <c r="KN24" s="281"/>
      <c r="KO24" s="281"/>
      <c r="KP24" s="281"/>
      <c r="KQ24" s="281"/>
      <c r="KR24" s="281"/>
      <c r="KS24" s="5"/>
      <c r="KT24" s="281" t="s">
        <v>91</v>
      </c>
      <c r="KU24" s="281"/>
      <c r="KV24" s="281"/>
      <c r="KW24" s="281"/>
      <c r="KX24" s="281"/>
      <c r="KY24" s="281"/>
      <c r="KZ24" s="281"/>
      <c r="LA24" s="281"/>
      <c r="LB24" s="5"/>
      <c r="LC24" s="281" t="s">
        <v>91</v>
      </c>
      <c r="LD24" s="281"/>
      <c r="LE24" s="281"/>
      <c r="LF24" s="281"/>
      <c r="LG24" s="281"/>
      <c r="LH24" s="281"/>
      <c r="LI24" s="281"/>
      <c r="LJ24" s="281"/>
      <c r="LK24" s="5"/>
      <c r="LL24" s="5"/>
      <c r="LM24" s="5"/>
      <c r="LN24" s="5"/>
      <c r="LO24" s="5"/>
      <c r="LP24" s="5"/>
      <c r="LQ24" s="5"/>
      <c r="LR24" s="5"/>
      <c r="LS24" s="5"/>
      <c r="LT24" s="5"/>
      <c r="LU24" s="281" t="s">
        <v>92</v>
      </c>
      <c r="LV24" s="281"/>
      <c r="LW24" s="281"/>
      <c r="LX24" s="281"/>
      <c r="LY24" s="281"/>
      <c r="LZ24" s="281"/>
      <c r="MA24" s="281"/>
      <c r="MB24" s="281"/>
      <c r="MC24" s="5"/>
      <c r="MD24" s="281" t="s">
        <v>91</v>
      </c>
      <c r="ME24" s="281"/>
      <c r="MF24" s="281"/>
      <c r="MG24" s="281"/>
      <c r="MH24" s="281"/>
      <c r="MI24" s="281"/>
      <c r="MJ24" s="281"/>
      <c r="MK24" s="281"/>
      <c r="ML24" s="5"/>
      <c r="MM24" s="281" t="s">
        <v>91</v>
      </c>
      <c r="MN24" s="281"/>
      <c r="MO24" s="281"/>
      <c r="MP24" s="281"/>
      <c r="MQ24" s="281"/>
      <c r="MR24" s="281"/>
      <c r="MS24" s="281"/>
      <c r="MT24" s="281"/>
      <c r="MU24" s="5"/>
      <c r="MV24" s="5"/>
      <c r="MW24" s="5"/>
      <c r="MX24" s="5"/>
      <c r="MY24" s="5"/>
      <c r="MZ24" s="5"/>
      <c r="NA24" s="5"/>
      <c r="NB24" s="5"/>
      <c r="NC24" s="5"/>
      <c r="ND24" s="5"/>
      <c r="NE24" s="281" t="s">
        <v>92</v>
      </c>
      <c r="NF24" s="281"/>
      <c r="NG24" s="281"/>
      <c r="NH24" s="281"/>
      <c r="NI24" s="281"/>
      <c r="NJ24" s="281"/>
      <c r="NK24" s="281"/>
      <c r="NL24" s="281"/>
      <c r="NM24" s="5"/>
      <c r="NN24" s="281" t="s">
        <v>91</v>
      </c>
      <c r="NO24" s="281"/>
      <c r="NP24" s="281"/>
      <c r="NQ24" s="281"/>
      <c r="NR24" s="281"/>
      <c r="NS24" s="281"/>
      <c r="NT24" s="281"/>
      <c r="NU24" s="281"/>
      <c r="NV24" s="5"/>
      <c r="NW24" s="281" t="s">
        <v>91</v>
      </c>
      <c r="NX24" s="281"/>
      <c r="NY24" s="281"/>
      <c r="NZ24" s="281"/>
      <c r="OA24" s="281"/>
      <c r="OB24" s="281"/>
      <c r="OC24" s="281"/>
      <c r="OD24" s="281"/>
    </row>
    <row r="25" spans="1:394" ht="15" customHeight="1">
      <c r="A25" s="5"/>
      <c r="B25" s="5"/>
      <c r="C25" s="5"/>
      <c r="D25" s="5"/>
      <c r="E25" s="5"/>
      <c r="F25" s="5"/>
      <c r="G25" s="5"/>
      <c r="H25" s="5"/>
      <c r="I25" s="5"/>
      <c r="J25" s="5"/>
      <c r="K25" s="281" t="s">
        <v>94</v>
      </c>
      <c r="L25" s="281"/>
      <c r="M25" s="281"/>
      <c r="N25" s="281"/>
      <c r="O25" s="281"/>
      <c r="P25" s="281"/>
      <c r="Q25" s="281"/>
      <c r="R25" s="281"/>
      <c r="S25" s="5"/>
      <c r="T25" s="281" t="s">
        <v>93</v>
      </c>
      <c r="U25" s="281"/>
      <c r="V25" s="281"/>
      <c r="W25" s="281"/>
      <c r="X25" s="281"/>
      <c r="Y25" s="281"/>
      <c r="Z25" s="281"/>
      <c r="AA25" s="281"/>
      <c r="AB25" s="5"/>
      <c r="AC25" s="281" t="s">
        <v>93</v>
      </c>
      <c r="AD25" s="281"/>
      <c r="AE25" s="281"/>
      <c r="AF25" s="281"/>
      <c r="AG25" s="281"/>
      <c r="AH25" s="281"/>
      <c r="AI25" s="281"/>
      <c r="AJ25" s="281"/>
      <c r="AK25" s="6"/>
      <c r="AL25" s="126"/>
      <c r="AM25" s="224" t="b">
        <v>0</v>
      </c>
      <c r="AN25" s="224" t="b">
        <v>0</v>
      </c>
      <c r="AO25" s="224" t="b">
        <v>0</v>
      </c>
      <c r="AP25" s="224"/>
      <c r="AQ25" s="126"/>
      <c r="AR25" s="5"/>
      <c r="AS25" s="5"/>
      <c r="AT25" s="5"/>
      <c r="AU25" s="5"/>
      <c r="AV25" s="5"/>
      <c r="AW25" s="5"/>
      <c r="AX25" s="5"/>
      <c r="AY25" s="5"/>
      <c r="AZ25" s="5"/>
      <c r="BA25" s="5"/>
      <c r="BB25" s="281" t="s">
        <v>94</v>
      </c>
      <c r="BC25" s="281"/>
      <c r="BD25" s="281"/>
      <c r="BE25" s="281"/>
      <c r="BF25" s="281"/>
      <c r="BG25" s="281"/>
      <c r="BH25" s="281"/>
      <c r="BI25" s="281"/>
      <c r="BJ25" s="5"/>
      <c r="BK25" s="281" t="s">
        <v>93</v>
      </c>
      <c r="BL25" s="281"/>
      <c r="BM25" s="281"/>
      <c r="BN25" s="281"/>
      <c r="BO25" s="281"/>
      <c r="BP25" s="281"/>
      <c r="BQ25" s="281"/>
      <c r="BR25" s="281"/>
      <c r="BS25" s="5"/>
      <c r="BT25" s="281" t="s">
        <v>93</v>
      </c>
      <c r="BU25" s="281"/>
      <c r="BV25" s="281"/>
      <c r="BW25" s="281"/>
      <c r="BX25" s="281"/>
      <c r="BY25" s="281"/>
      <c r="BZ25" s="281"/>
      <c r="CA25" s="281"/>
      <c r="CB25" s="6"/>
      <c r="CC25" s="126"/>
      <c r="CD25" s="224"/>
      <c r="CE25" s="224" t="b">
        <v>0</v>
      </c>
      <c r="CF25" s="224" t="b">
        <v>0</v>
      </c>
      <c r="CG25" s="224"/>
      <c r="CH25" s="126"/>
      <c r="CI25" s="6"/>
      <c r="CJ25" s="5"/>
      <c r="CK25" s="5"/>
      <c r="CL25" s="5"/>
      <c r="CM25" s="5"/>
      <c r="CN25" s="5"/>
      <c r="CO25" s="5"/>
      <c r="CP25" s="5"/>
      <c r="CQ25" s="5"/>
      <c r="CR25" s="5"/>
      <c r="CS25" s="5"/>
      <c r="CT25" s="281" t="s">
        <v>94</v>
      </c>
      <c r="CU25" s="281"/>
      <c r="CV25" s="281"/>
      <c r="CW25" s="281"/>
      <c r="CX25" s="281"/>
      <c r="CY25" s="281"/>
      <c r="CZ25" s="281"/>
      <c r="DA25" s="281"/>
      <c r="DB25" s="5"/>
      <c r="DC25" s="281" t="s">
        <v>93</v>
      </c>
      <c r="DD25" s="281"/>
      <c r="DE25" s="281"/>
      <c r="DF25" s="281"/>
      <c r="DG25" s="281"/>
      <c r="DH25" s="281"/>
      <c r="DI25" s="281"/>
      <c r="DJ25" s="281"/>
      <c r="DK25" s="5"/>
      <c r="DL25" s="281" t="s">
        <v>93</v>
      </c>
      <c r="DM25" s="281"/>
      <c r="DN25" s="281"/>
      <c r="DO25" s="281"/>
      <c r="DP25" s="281"/>
      <c r="DQ25" s="281"/>
      <c r="DR25" s="281"/>
      <c r="DS25" s="281"/>
      <c r="DT25" s="6"/>
      <c r="DU25" s="8" t="b">
        <v>0</v>
      </c>
      <c r="DV25" s="8" t="b">
        <v>0</v>
      </c>
      <c r="DW25" s="8" t="b">
        <v>0</v>
      </c>
      <c r="DX25" s="8"/>
      <c r="DY25" s="8"/>
      <c r="DZ25" s="6"/>
      <c r="EA25" s="5"/>
      <c r="EB25" s="5"/>
      <c r="EC25" s="5"/>
      <c r="ED25" s="5"/>
      <c r="EE25" s="5"/>
      <c r="EF25" s="5"/>
      <c r="EG25" s="5"/>
      <c r="EH25" s="5"/>
      <c r="EI25" s="5"/>
      <c r="EJ25" s="5"/>
      <c r="EK25" s="281" t="s">
        <v>94</v>
      </c>
      <c r="EL25" s="281"/>
      <c r="EM25" s="281"/>
      <c r="EN25" s="281"/>
      <c r="EO25" s="281"/>
      <c r="EP25" s="281"/>
      <c r="EQ25" s="281"/>
      <c r="ER25" s="281"/>
      <c r="ES25" s="5"/>
      <c r="ET25" s="281" t="s">
        <v>93</v>
      </c>
      <c r="EU25" s="281"/>
      <c r="EV25" s="281"/>
      <c r="EW25" s="281"/>
      <c r="EX25" s="281"/>
      <c r="EY25" s="281"/>
      <c r="EZ25" s="281"/>
      <c r="FA25" s="281"/>
      <c r="FB25" s="5"/>
      <c r="FC25" s="281" t="s">
        <v>93</v>
      </c>
      <c r="FD25" s="281"/>
      <c r="FE25" s="281"/>
      <c r="FF25" s="281"/>
      <c r="FG25" s="281"/>
      <c r="FH25" s="281"/>
      <c r="FI25" s="281"/>
      <c r="FJ25" s="281"/>
      <c r="FK25" s="6"/>
      <c r="FL25" s="8" t="b">
        <v>0</v>
      </c>
      <c r="FM25" s="8" t="b">
        <v>0</v>
      </c>
      <c r="FN25" s="8" t="b">
        <v>0</v>
      </c>
      <c r="FO25" s="8"/>
      <c r="FP25" s="6"/>
      <c r="FQ25" s="5"/>
      <c r="FR25" s="5"/>
      <c r="FS25" s="5"/>
      <c r="FT25" s="5"/>
      <c r="FU25" s="5"/>
      <c r="FV25" s="5"/>
      <c r="FW25" s="5"/>
      <c r="FX25" s="5"/>
      <c r="FY25" s="5"/>
      <c r="FZ25" s="5"/>
      <c r="GA25" s="281" t="s">
        <v>94</v>
      </c>
      <c r="GB25" s="281"/>
      <c r="GC25" s="281"/>
      <c r="GD25" s="281"/>
      <c r="GE25" s="281"/>
      <c r="GF25" s="281"/>
      <c r="GG25" s="281"/>
      <c r="GH25" s="281"/>
      <c r="GI25" s="5"/>
      <c r="GJ25" s="281" t="s">
        <v>93</v>
      </c>
      <c r="GK25" s="281"/>
      <c r="GL25" s="281"/>
      <c r="GM25" s="281"/>
      <c r="GN25" s="281"/>
      <c r="GO25" s="281"/>
      <c r="GP25" s="281"/>
      <c r="GQ25" s="281"/>
      <c r="GR25" s="5"/>
      <c r="GS25" s="281" t="s">
        <v>93</v>
      </c>
      <c r="GT25" s="281"/>
      <c r="GU25" s="281"/>
      <c r="GV25" s="281"/>
      <c r="GW25" s="281"/>
      <c r="GX25" s="281"/>
      <c r="GY25" s="281"/>
      <c r="GZ25" s="281"/>
      <c r="HA25" s="6"/>
      <c r="HB25" s="8"/>
      <c r="HC25" s="8"/>
      <c r="HD25" s="8"/>
      <c r="HE25" s="8"/>
      <c r="HF25" s="6"/>
      <c r="HG25" s="5"/>
      <c r="HH25" s="5"/>
      <c r="HI25" s="5"/>
      <c r="HJ25" s="5"/>
      <c r="HK25" s="5"/>
      <c r="HL25" s="5"/>
      <c r="HM25" s="5"/>
      <c r="HN25" s="5"/>
      <c r="HO25" s="5"/>
      <c r="HP25" s="5"/>
      <c r="HQ25" s="281" t="s">
        <v>94</v>
      </c>
      <c r="HR25" s="281"/>
      <c r="HS25" s="281"/>
      <c r="HT25" s="281"/>
      <c r="HU25" s="281"/>
      <c r="HV25" s="281"/>
      <c r="HW25" s="281"/>
      <c r="HX25" s="281"/>
      <c r="HY25" s="5"/>
      <c r="HZ25" s="281" t="s">
        <v>93</v>
      </c>
      <c r="IA25" s="281"/>
      <c r="IB25" s="281"/>
      <c r="IC25" s="281"/>
      <c r="ID25" s="281"/>
      <c r="IE25" s="281"/>
      <c r="IF25" s="281"/>
      <c r="IG25" s="281"/>
      <c r="IH25" s="5"/>
      <c r="II25" s="281" t="s">
        <v>93</v>
      </c>
      <c r="IJ25" s="281"/>
      <c r="IK25" s="281"/>
      <c r="IL25" s="281"/>
      <c r="IM25" s="281"/>
      <c r="IN25" s="281"/>
      <c r="IO25" s="281"/>
      <c r="IP25" s="281"/>
      <c r="IQ25" s="5"/>
      <c r="IR25" s="5"/>
      <c r="IS25" s="5"/>
      <c r="IT25" s="5"/>
      <c r="IU25" s="5"/>
      <c r="IV25" s="5"/>
      <c r="IW25" s="5"/>
      <c r="IX25" s="5"/>
      <c r="IY25" s="5"/>
      <c r="IZ25" s="5"/>
      <c r="JA25" s="281" t="s">
        <v>94</v>
      </c>
      <c r="JB25" s="281"/>
      <c r="JC25" s="281"/>
      <c r="JD25" s="281"/>
      <c r="JE25" s="281"/>
      <c r="JF25" s="281"/>
      <c r="JG25" s="281"/>
      <c r="JH25" s="281"/>
      <c r="JI25" s="5"/>
      <c r="JJ25" s="281" t="s">
        <v>93</v>
      </c>
      <c r="JK25" s="281"/>
      <c r="JL25" s="281"/>
      <c r="JM25" s="281"/>
      <c r="JN25" s="281"/>
      <c r="JO25" s="281"/>
      <c r="JP25" s="281"/>
      <c r="JQ25" s="281"/>
      <c r="JR25" s="5"/>
      <c r="JS25" s="281" t="s">
        <v>93</v>
      </c>
      <c r="JT25" s="281"/>
      <c r="JU25" s="281"/>
      <c r="JV25" s="281"/>
      <c r="JW25" s="281"/>
      <c r="JX25" s="281"/>
      <c r="JY25" s="281"/>
      <c r="JZ25" s="281"/>
      <c r="KA25" s="5"/>
      <c r="KB25" s="5"/>
      <c r="KC25" s="5"/>
      <c r="KD25" s="5"/>
      <c r="KE25" s="5"/>
      <c r="KF25" s="5"/>
      <c r="KG25" s="5"/>
      <c r="KH25" s="5"/>
      <c r="KI25" s="5"/>
      <c r="KJ25" s="5"/>
      <c r="KK25" s="281" t="s">
        <v>94</v>
      </c>
      <c r="KL25" s="281"/>
      <c r="KM25" s="281"/>
      <c r="KN25" s="281"/>
      <c r="KO25" s="281"/>
      <c r="KP25" s="281"/>
      <c r="KQ25" s="281"/>
      <c r="KR25" s="281"/>
      <c r="KS25" s="5"/>
      <c r="KT25" s="281" t="s">
        <v>93</v>
      </c>
      <c r="KU25" s="281"/>
      <c r="KV25" s="281"/>
      <c r="KW25" s="281"/>
      <c r="KX25" s="281"/>
      <c r="KY25" s="281"/>
      <c r="KZ25" s="281"/>
      <c r="LA25" s="281"/>
      <c r="LB25" s="5"/>
      <c r="LC25" s="281" t="s">
        <v>93</v>
      </c>
      <c r="LD25" s="281"/>
      <c r="LE25" s="281"/>
      <c r="LF25" s="281"/>
      <c r="LG25" s="281"/>
      <c r="LH25" s="281"/>
      <c r="LI25" s="281"/>
      <c r="LJ25" s="281"/>
      <c r="LK25" s="5"/>
      <c r="LL25" s="5"/>
      <c r="LM25" s="5"/>
      <c r="LN25" s="5"/>
      <c r="LO25" s="5"/>
      <c r="LP25" s="5"/>
      <c r="LQ25" s="5"/>
      <c r="LR25" s="5"/>
      <c r="LS25" s="5"/>
      <c r="LT25" s="5"/>
      <c r="LU25" s="281" t="s">
        <v>94</v>
      </c>
      <c r="LV25" s="281"/>
      <c r="LW25" s="281"/>
      <c r="LX25" s="281"/>
      <c r="LY25" s="281"/>
      <c r="LZ25" s="281"/>
      <c r="MA25" s="281"/>
      <c r="MB25" s="281"/>
      <c r="MC25" s="5"/>
      <c r="MD25" s="281" t="s">
        <v>93</v>
      </c>
      <c r="ME25" s="281"/>
      <c r="MF25" s="281"/>
      <c r="MG25" s="281"/>
      <c r="MH25" s="281"/>
      <c r="MI25" s="281"/>
      <c r="MJ25" s="281"/>
      <c r="MK25" s="281"/>
      <c r="ML25" s="5"/>
      <c r="MM25" s="281" t="s">
        <v>93</v>
      </c>
      <c r="MN25" s="281"/>
      <c r="MO25" s="281"/>
      <c r="MP25" s="281"/>
      <c r="MQ25" s="281"/>
      <c r="MR25" s="281"/>
      <c r="MS25" s="281"/>
      <c r="MT25" s="281"/>
      <c r="MU25" s="5"/>
      <c r="MV25" s="5"/>
      <c r="MW25" s="5"/>
      <c r="MX25" s="5"/>
      <c r="MY25" s="5"/>
      <c r="MZ25" s="5"/>
      <c r="NA25" s="5"/>
      <c r="NB25" s="5"/>
      <c r="NC25" s="5"/>
      <c r="ND25" s="5"/>
      <c r="NE25" s="281" t="s">
        <v>94</v>
      </c>
      <c r="NF25" s="281"/>
      <c r="NG25" s="281"/>
      <c r="NH25" s="281"/>
      <c r="NI25" s="281"/>
      <c r="NJ25" s="281"/>
      <c r="NK25" s="281"/>
      <c r="NL25" s="281"/>
      <c r="NM25" s="5"/>
      <c r="NN25" s="281" t="s">
        <v>93</v>
      </c>
      <c r="NO25" s="281"/>
      <c r="NP25" s="281"/>
      <c r="NQ25" s="281"/>
      <c r="NR25" s="281"/>
      <c r="NS25" s="281"/>
      <c r="NT25" s="281"/>
      <c r="NU25" s="281"/>
      <c r="NV25" s="5"/>
      <c r="NW25" s="281" t="s">
        <v>93</v>
      </c>
      <c r="NX25" s="281"/>
      <c r="NY25" s="281"/>
      <c r="NZ25" s="281"/>
      <c r="OA25" s="281"/>
      <c r="OB25" s="281"/>
      <c r="OC25" s="281"/>
      <c r="OD25" s="281"/>
    </row>
    <row r="26" spans="1:394" ht="15" customHeight="1">
      <c r="A26" s="5"/>
      <c r="B26" s="5"/>
      <c r="C26" s="5"/>
      <c r="D26" s="5"/>
      <c r="E26" s="5"/>
      <c r="F26" s="5"/>
      <c r="G26" s="5"/>
      <c r="H26" s="5"/>
      <c r="I26" s="5"/>
      <c r="J26" s="5"/>
      <c r="K26" s="281" t="s">
        <v>96</v>
      </c>
      <c r="L26" s="281"/>
      <c r="M26" s="281"/>
      <c r="N26" s="281"/>
      <c r="O26" s="281"/>
      <c r="P26" s="281"/>
      <c r="Q26" s="281"/>
      <c r="R26" s="281"/>
      <c r="S26" s="5"/>
      <c r="T26" s="281" t="s">
        <v>96</v>
      </c>
      <c r="U26" s="281"/>
      <c r="V26" s="281"/>
      <c r="W26" s="281"/>
      <c r="X26" s="281"/>
      <c r="Y26" s="281"/>
      <c r="Z26" s="281"/>
      <c r="AA26" s="281"/>
      <c r="AB26" s="5"/>
      <c r="AC26" s="281" t="s">
        <v>95</v>
      </c>
      <c r="AD26" s="281"/>
      <c r="AE26" s="281"/>
      <c r="AF26" s="281"/>
      <c r="AG26" s="281"/>
      <c r="AH26" s="281"/>
      <c r="AI26" s="281"/>
      <c r="AJ26" s="281"/>
      <c r="AK26" s="6"/>
      <c r="AL26" s="126"/>
      <c r="AM26" s="224" t="b">
        <v>0</v>
      </c>
      <c r="AN26" s="224" t="b">
        <v>0</v>
      </c>
      <c r="AO26" s="224" t="b">
        <v>0</v>
      </c>
      <c r="AP26" s="224"/>
      <c r="AQ26" s="126"/>
      <c r="AR26" s="5"/>
      <c r="AS26" s="5"/>
      <c r="AT26" s="5"/>
      <c r="AU26" s="5"/>
      <c r="AV26" s="5"/>
      <c r="AW26" s="5"/>
      <c r="AX26" s="5"/>
      <c r="AY26" s="5"/>
      <c r="AZ26" s="5"/>
      <c r="BA26" s="5"/>
      <c r="BB26" s="281" t="s">
        <v>96</v>
      </c>
      <c r="BC26" s="281"/>
      <c r="BD26" s="281"/>
      <c r="BE26" s="281"/>
      <c r="BF26" s="281"/>
      <c r="BG26" s="281"/>
      <c r="BH26" s="281"/>
      <c r="BI26" s="281"/>
      <c r="BJ26" s="5"/>
      <c r="BK26" s="281" t="s">
        <v>96</v>
      </c>
      <c r="BL26" s="281"/>
      <c r="BM26" s="281"/>
      <c r="BN26" s="281"/>
      <c r="BO26" s="281"/>
      <c r="BP26" s="281"/>
      <c r="BQ26" s="281"/>
      <c r="BR26" s="281"/>
      <c r="BS26" s="5"/>
      <c r="BT26" s="281" t="s">
        <v>95</v>
      </c>
      <c r="BU26" s="281"/>
      <c r="BV26" s="281"/>
      <c r="BW26" s="281"/>
      <c r="BX26" s="281"/>
      <c r="BY26" s="281"/>
      <c r="BZ26" s="281"/>
      <c r="CA26" s="281"/>
      <c r="CB26" s="6"/>
      <c r="CC26" s="126"/>
      <c r="CD26" s="224"/>
      <c r="CE26" s="224" t="b">
        <v>0</v>
      </c>
      <c r="CF26" s="224" t="b">
        <v>0</v>
      </c>
      <c r="CG26" s="224"/>
      <c r="CH26" s="126"/>
      <c r="CI26" s="6"/>
      <c r="CJ26" s="5"/>
      <c r="CK26" s="5"/>
      <c r="CL26" s="5"/>
      <c r="CM26" s="5"/>
      <c r="CN26" s="5"/>
      <c r="CO26" s="5"/>
      <c r="CP26" s="5"/>
      <c r="CQ26" s="5"/>
      <c r="CR26" s="5"/>
      <c r="CS26" s="5"/>
      <c r="CT26" s="281" t="s">
        <v>96</v>
      </c>
      <c r="CU26" s="281"/>
      <c r="CV26" s="281"/>
      <c r="CW26" s="281"/>
      <c r="CX26" s="281"/>
      <c r="CY26" s="281"/>
      <c r="CZ26" s="281"/>
      <c r="DA26" s="281"/>
      <c r="DB26" s="5"/>
      <c r="DC26" s="281" t="s">
        <v>96</v>
      </c>
      <c r="DD26" s="281"/>
      <c r="DE26" s="281"/>
      <c r="DF26" s="281"/>
      <c r="DG26" s="281"/>
      <c r="DH26" s="281"/>
      <c r="DI26" s="281"/>
      <c r="DJ26" s="281"/>
      <c r="DK26" s="5"/>
      <c r="DL26" s="281" t="s">
        <v>95</v>
      </c>
      <c r="DM26" s="281"/>
      <c r="DN26" s="281"/>
      <c r="DO26" s="281"/>
      <c r="DP26" s="281"/>
      <c r="DQ26" s="281"/>
      <c r="DR26" s="281"/>
      <c r="DS26" s="281"/>
      <c r="DT26" s="6"/>
      <c r="DU26" s="8" t="b">
        <v>0</v>
      </c>
      <c r="DV26" s="8" t="b">
        <v>0</v>
      </c>
      <c r="DW26" s="8" t="b">
        <v>0</v>
      </c>
      <c r="DX26" s="8"/>
      <c r="DY26" s="8"/>
      <c r="DZ26" s="6"/>
      <c r="EA26" s="5"/>
      <c r="EB26" s="5"/>
      <c r="EC26" s="5"/>
      <c r="ED26" s="5"/>
      <c r="EE26" s="5"/>
      <c r="EF26" s="5"/>
      <c r="EG26" s="5"/>
      <c r="EH26" s="5"/>
      <c r="EI26" s="5"/>
      <c r="EJ26" s="5"/>
      <c r="EK26" s="281" t="s">
        <v>96</v>
      </c>
      <c r="EL26" s="281"/>
      <c r="EM26" s="281"/>
      <c r="EN26" s="281"/>
      <c r="EO26" s="281"/>
      <c r="EP26" s="281"/>
      <c r="EQ26" s="281"/>
      <c r="ER26" s="281"/>
      <c r="ES26" s="5"/>
      <c r="ET26" s="281" t="s">
        <v>96</v>
      </c>
      <c r="EU26" s="281"/>
      <c r="EV26" s="281"/>
      <c r="EW26" s="281"/>
      <c r="EX26" s="281"/>
      <c r="EY26" s="281"/>
      <c r="EZ26" s="281"/>
      <c r="FA26" s="281"/>
      <c r="FB26" s="5"/>
      <c r="FC26" s="281" t="s">
        <v>95</v>
      </c>
      <c r="FD26" s="281"/>
      <c r="FE26" s="281"/>
      <c r="FF26" s="281"/>
      <c r="FG26" s="281"/>
      <c r="FH26" s="281"/>
      <c r="FI26" s="281"/>
      <c r="FJ26" s="281"/>
      <c r="FK26" s="6"/>
      <c r="FL26" s="8" t="b">
        <v>0</v>
      </c>
      <c r="FM26" s="8" t="b">
        <v>0</v>
      </c>
      <c r="FN26" s="8" t="b">
        <v>0</v>
      </c>
      <c r="FO26" s="8"/>
      <c r="FP26" s="6"/>
      <c r="FQ26" s="5"/>
      <c r="FR26" s="5"/>
      <c r="FS26" s="5"/>
      <c r="FT26" s="5"/>
      <c r="FU26" s="5"/>
      <c r="FV26" s="5"/>
      <c r="FW26" s="5"/>
      <c r="FX26" s="5"/>
      <c r="FY26" s="5"/>
      <c r="FZ26" s="5"/>
      <c r="GA26" s="281" t="s">
        <v>96</v>
      </c>
      <c r="GB26" s="281"/>
      <c r="GC26" s="281"/>
      <c r="GD26" s="281"/>
      <c r="GE26" s="281"/>
      <c r="GF26" s="281"/>
      <c r="GG26" s="281"/>
      <c r="GH26" s="281"/>
      <c r="GI26" s="5"/>
      <c r="GJ26" s="281" t="s">
        <v>96</v>
      </c>
      <c r="GK26" s="281"/>
      <c r="GL26" s="281"/>
      <c r="GM26" s="281"/>
      <c r="GN26" s="281"/>
      <c r="GO26" s="281"/>
      <c r="GP26" s="281"/>
      <c r="GQ26" s="281"/>
      <c r="GR26" s="5"/>
      <c r="GS26" s="281" t="s">
        <v>95</v>
      </c>
      <c r="GT26" s="281"/>
      <c r="GU26" s="281"/>
      <c r="GV26" s="281"/>
      <c r="GW26" s="281"/>
      <c r="GX26" s="281"/>
      <c r="GY26" s="281"/>
      <c r="GZ26" s="281"/>
      <c r="HA26" s="6"/>
      <c r="HB26" s="8"/>
      <c r="HC26" s="8"/>
      <c r="HD26" s="8"/>
      <c r="HE26" s="8"/>
      <c r="HF26" s="6"/>
      <c r="HG26" s="5"/>
      <c r="HH26" s="5"/>
      <c r="HI26" s="5"/>
      <c r="HJ26" s="5"/>
      <c r="HK26" s="5"/>
      <c r="HL26" s="5"/>
      <c r="HM26" s="5"/>
      <c r="HN26" s="5"/>
      <c r="HO26" s="5"/>
      <c r="HP26" s="5"/>
      <c r="HQ26" s="281" t="s">
        <v>96</v>
      </c>
      <c r="HR26" s="281"/>
      <c r="HS26" s="281"/>
      <c r="HT26" s="281"/>
      <c r="HU26" s="281"/>
      <c r="HV26" s="281"/>
      <c r="HW26" s="281"/>
      <c r="HX26" s="281"/>
      <c r="HY26" s="5"/>
      <c r="HZ26" s="281" t="s">
        <v>96</v>
      </c>
      <c r="IA26" s="281"/>
      <c r="IB26" s="281"/>
      <c r="IC26" s="281"/>
      <c r="ID26" s="281"/>
      <c r="IE26" s="281"/>
      <c r="IF26" s="281"/>
      <c r="IG26" s="281"/>
      <c r="IH26" s="5"/>
      <c r="II26" s="281" t="s">
        <v>95</v>
      </c>
      <c r="IJ26" s="281"/>
      <c r="IK26" s="281"/>
      <c r="IL26" s="281"/>
      <c r="IM26" s="281"/>
      <c r="IN26" s="281"/>
      <c r="IO26" s="281"/>
      <c r="IP26" s="281"/>
      <c r="IQ26" s="5"/>
      <c r="IR26" s="5"/>
      <c r="IS26" s="5"/>
      <c r="IT26" s="5"/>
      <c r="IU26" s="5"/>
      <c r="IV26" s="5"/>
      <c r="IW26" s="5"/>
      <c r="IX26" s="5"/>
      <c r="IY26" s="5"/>
      <c r="IZ26" s="5"/>
      <c r="JA26" s="281" t="s">
        <v>96</v>
      </c>
      <c r="JB26" s="281"/>
      <c r="JC26" s="281"/>
      <c r="JD26" s="281"/>
      <c r="JE26" s="281"/>
      <c r="JF26" s="281"/>
      <c r="JG26" s="281"/>
      <c r="JH26" s="281"/>
      <c r="JI26" s="5"/>
      <c r="JJ26" s="281" t="s">
        <v>96</v>
      </c>
      <c r="JK26" s="281"/>
      <c r="JL26" s="281"/>
      <c r="JM26" s="281"/>
      <c r="JN26" s="281"/>
      <c r="JO26" s="281"/>
      <c r="JP26" s="281"/>
      <c r="JQ26" s="281"/>
      <c r="JR26" s="5"/>
      <c r="JS26" s="281" t="s">
        <v>95</v>
      </c>
      <c r="JT26" s="281"/>
      <c r="JU26" s="281"/>
      <c r="JV26" s="281"/>
      <c r="JW26" s="281"/>
      <c r="JX26" s="281"/>
      <c r="JY26" s="281"/>
      <c r="JZ26" s="281"/>
      <c r="KA26" s="5"/>
      <c r="KB26" s="5"/>
      <c r="KC26" s="5"/>
      <c r="KD26" s="5"/>
      <c r="KE26" s="5"/>
      <c r="KF26" s="5"/>
      <c r="KG26" s="5"/>
      <c r="KH26" s="5"/>
      <c r="KI26" s="5"/>
      <c r="KJ26" s="5"/>
      <c r="KK26" s="281" t="s">
        <v>96</v>
      </c>
      <c r="KL26" s="281"/>
      <c r="KM26" s="281"/>
      <c r="KN26" s="281"/>
      <c r="KO26" s="281"/>
      <c r="KP26" s="281"/>
      <c r="KQ26" s="281"/>
      <c r="KR26" s="281"/>
      <c r="KS26" s="5"/>
      <c r="KT26" s="281" t="s">
        <v>96</v>
      </c>
      <c r="KU26" s="281"/>
      <c r="KV26" s="281"/>
      <c r="KW26" s="281"/>
      <c r="KX26" s="281"/>
      <c r="KY26" s="281"/>
      <c r="KZ26" s="281"/>
      <c r="LA26" s="281"/>
      <c r="LB26" s="5"/>
      <c r="LC26" s="281" t="s">
        <v>95</v>
      </c>
      <c r="LD26" s="281"/>
      <c r="LE26" s="281"/>
      <c r="LF26" s="281"/>
      <c r="LG26" s="281"/>
      <c r="LH26" s="281"/>
      <c r="LI26" s="281"/>
      <c r="LJ26" s="281"/>
      <c r="LK26" s="5"/>
      <c r="LL26" s="5"/>
      <c r="LM26" s="5"/>
      <c r="LN26" s="5"/>
      <c r="LO26" s="5"/>
      <c r="LP26" s="5"/>
      <c r="LQ26" s="5"/>
      <c r="LR26" s="5"/>
      <c r="LS26" s="5"/>
      <c r="LT26" s="5"/>
      <c r="LU26" s="281" t="s">
        <v>96</v>
      </c>
      <c r="LV26" s="281"/>
      <c r="LW26" s="281"/>
      <c r="LX26" s="281"/>
      <c r="LY26" s="281"/>
      <c r="LZ26" s="281"/>
      <c r="MA26" s="281"/>
      <c r="MB26" s="281"/>
      <c r="MC26" s="5"/>
      <c r="MD26" s="281" t="s">
        <v>96</v>
      </c>
      <c r="ME26" s="281"/>
      <c r="MF26" s="281"/>
      <c r="MG26" s="281"/>
      <c r="MH26" s="281"/>
      <c r="MI26" s="281"/>
      <c r="MJ26" s="281"/>
      <c r="MK26" s="281"/>
      <c r="ML26" s="5"/>
      <c r="MM26" s="281" t="s">
        <v>95</v>
      </c>
      <c r="MN26" s="281"/>
      <c r="MO26" s="281"/>
      <c r="MP26" s="281"/>
      <c r="MQ26" s="281"/>
      <c r="MR26" s="281"/>
      <c r="MS26" s="281"/>
      <c r="MT26" s="281"/>
      <c r="MU26" s="5"/>
      <c r="MV26" s="5"/>
      <c r="MW26" s="5"/>
      <c r="MX26" s="5"/>
      <c r="MY26" s="5"/>
      <c r="MZ26" s="5"/>
      <c r="NA26" s="5"/>
      <c r="NB26" s="5"/>
      <c r="NC26" s="5"/>
      <c r="ND26" s="5"/>
      <c r="NE26" s="281" t="s">
        <v>96</v>
      </c>
      <c r="NF26" s="281"/>
      <c r="NG26" s="281"/>
      <c r="NH26" s="281"/>
      <c r="NI26" s="281"/>
      <c r="NJ26" s="281"/>
      <c r="NK26" s="281"/>
      <c r="NL26" s="281"/>
      <c r="NM26" s="5"/>
      <c r="NN26" s="281" t="s">
        <v>96</v>
      </c>
      <c r="NO26" s="281"/>
      <c r="NP26" s="281"/>
      <c r="NQ26" s="281"/>
      <c r="NR26" s="281"/>
      <c r="NS26" s="281"/>
      <c r="NT26" s="281"/>
      <c r="NU26" s="281"/>
      <c r="NV26" s="5"/>
      <c r="NW26" s="281" t="s">
        <v>95</v>
      </c>
      <c r="NX26" s="281"/>
      <c r="NY26" s="281"/>
      <c r="NZ26" s="281"/>
      <c r="OA26" s="281"/>
      <c r="OB26" s="281"/>
      <c r="OC26" s="281"/>
      <c r="OD26" s="281"/>
    </row>
    <row r="27" spans="1:394" ht="15" customHeight="1">
      <c r="A27" s="5"/>
      <c r="B27" s="5"/>
      <c r="C27" s="5"/>
      <c r="D27" s="5"/>
      <c r="E27" s="5"/>
      <c r="F27" s="5"/>
      <c r="G27" s="5"/>
      <c r="H27" s="5"/>
      <c r="I27" s="5"/>
      <c r="J27" s="5"/>
      <c r="K27" s="281" t="s">
        <v>98</v>
      </c>
      <c r="L27" s="281"/>
      <c r="M27" s="281"/>
      <c r="N27" s="281"/>
      <c r="O27" s="281"/>
      <c r="P27" s="281"/>
      <c r="Q27" s="281"/>
      <c r="R27" s="281"/>
      <c r="S27" s="5"/>
      <c r="T27" s="281" t="s">
        <v>97</v>
      </c>
      <c r="U27" s="281"/>
      <c r="V27" s="281"/>
      <c r="W27" s="281"/>
      <c r="X27" s="281"/>
      <c r="Y27" s="281"/>
      <c r="Z27" s="281"/>
      <c r="AA27" s="281"/>
      <c r="AB27" s="5"/>
      <c r="AC27" s="281" t="s">
        <v>97</v>
      </c>
      <c r="AD27" s="281"/>
      <c r="AE27" s="281"/>
      <c r="AF27" s="281"/>
      <c r="AG27" s="281"/>
      <c r="AH27" s="281"/>
      <c r="AI27" s="281"/>
      <c r="AJ27" s="281"/>
      <c r="AK27" s="6"/>
      <c r="AL27" s="126"/>
      <c r="AM27" s="224" t="b">
        <v>0</v>
      </c>
      <c r="AN27" s="224" t="b">
        <v>0</v>
      </c>
      <c r="AO27" s="224" t="b">
        <v>0</v>
      </c>
      <c r="AP27" s="224"/>
      <c r="AQ27" s="126"/>
      <c r="AR27" s="5"/>
      <c r="AS27" s="5"/>
      <c r="AT27" s="5"/>
      <c r="AU27" s="5"/>
      <c r="AV27" s="5"/>
      <c r="AW27" s="5"/>
      <c r="AX27" s="5"/>
      <c r="AY27" s="5"/>
      <c r="AZ27" s="5"/>
      <c r="BA27" s="5"/>
      <c r="BB27" s="281" t="s">
        <v>98</v>
      </c>
      <c r="BC27" s="281"/>
      <c r="BD27" s="281"/>
      <c r="BE27" s="281"/>
      <c r="BF27" s="281"/>
      <c r="BG27" s="281"/>
      <c r="BH27" s="281"/>
      <c r="BI27" s="281"/>
      <c r="BJ27" s="5"/>
      <c r="BK27" s="281" t="s">
        <v>97</v>
      </c>
      <c r="BL27" s="281"/>
      <c r="BM27" s="281"/>
      <c r="BN27" s="281"/>
      <c r="BO27" s="281"/>
      <c r="BP27" s="281"/>
      <c r="BQ27" s="281"/>
      <c r="BR27" s="281"/>
      <c r="BS27" s="5"/>
      <c r="BT27" s="281" t="s">
        <v>97</v>
      </c>
      <c r="BU27" s="281"/>
      <c r="BV27" s="281"/>
      <c r="BW27" s="281"/>
      <c r="BX27" s="281"/>
      <c r="BY27" s="281"/>
      <c r="BZ27" s="281"/>
      <c r="CA27" s="281"/>
      <c r="CB27" s="6"/>
      <c r="CC27" s="126"/>
      <c r="CD27" s="224"/>
      <c r="CE27" s="224" t="b">
        <v>0</v>
      </c>
      <c r="CF27" s="224" t="b">
        <v>0</v>
      </c>
      <c r="CG27" s="224"/>
      <c r="CH27" s="126"/>
      <c r="CI27" s="6"/>
      <c r="CJ27" s="5"/>
      <c r="CK27" s="5"/>
      <c r="CL27" s="5"/>
      <c r="CM27" s="5"/>
      <c r="CN27" s="5"/>
      <c r="CO27" s="5"/>
      <c r="CP27" s="5"/>
      <c r="CQ27" s="5"/>
      <c r="CR27" s="5"/>
      <c r="CS27" s="5"/>
      <c r="CT27" s="281" t="s">
        <v>98</v>
      </c>
      <c r="CU27" s="281"/>
      <c r="CV27" s="281"/>
      <c r="CW27" s="281"/>
      <c r="CX27" s="281"/>
      <c r="CY27" s="281"/>
      <c r="CZ27" s="281"/>
      <c r="DA27" s="281"/>
      <c r="DB27" s="5"/>
      <c r="DC27" s="281" t="s">
        <v>97</v>
      </c>
      <c r="DD27" s="281"/>
      <c r="DE27" s="281"/>
      <c r="DF27" s="281"/>
      <c r="DG27" s="281"/>
      <c r="DH27" s="281"/>
      <c r="DI27" s="281"/>
      <c r="DJ27" s="281"/>
      <c r="DK27" s="5"/>
      <c r="DL27" s="281" t="s">
        <v>97</v>
      </c>
      <c r="DM27" s="281"/>
      <c r="DN27" s="281"/>
      <c r="DO27" s="281"/>
      <c r="DP27" s="281"/>
      <c r="DQ27" s="281"/>
      <c r="DR27" s="281"/>
      <c r="DS27" s="281"/>
      <c r="DT27" s="6"/>
      <c r="DU27" s="8" t="b">
        <v>0</v>
      </c>
      <c r="DV27" s="8" t="b">
        <v>0</v>
      </c>
      <c r="DW27" s="8" t="b">
        <v>0</v>
      </c>
      <c r="DX27" s="8"/>
      <c r="DY27" s="8"/>
      <c r="DZ27" s="6"/>
      <c r="EA27" s="5"/>
      <c r="EB27" s="5"/>
      <c r="EC27" s="5"/>
      <c r="ED27" s="5"/>
      <c r="EE27" s="5"/>
      <c r="EF27" s="5"/>
      <c r="EG27" s="5"/>
      <c r="EH27" s="5"/>
      <c r="EI27" s="5"/>
      <c r="EJ27" s="5"/>
      <c r="EK27" s="281" t="s">
        <v>98</v>
      </c>
      <c r="EL27" s="281"/>
      <c r="EM27" s="281"/>
      <c r="EN27" s="281"/>
      <c r="EO27" s="281"/>
      <c r="EP27" s="281"/>
      <c r="EQ27" s="281"/>
      <c r="ER27" s="281"/>
      <c r="ES27" s="5"/>
      <c r="ET27" s="281" t="s">
        <v>97</v>
      </c>
      <c r="EU27" s="281"/>
      <c r="EV27" s="281"/>
      <c r="EW27" s="281"/>
      <c r="EX27" s="281"/>
      <c r="EY27" s="281"/>
      <c r="EZ27" s="281"/>
      <c r="FA27" s="281"/>
      <c r="FB27" s="5"/>
      <c r="FC27" s="281" t="s">
        <v>97</v>
      </c>
      <c r="FD27" s="281"/>
      <c r="FE27" s="281"/>
      <c r="FF27" s="281"/>
      <c r="FG27" s="281"/>
      <c r="FH27" s="281"/>
      <c r="FI27" s="281"/>
      <c r="FJ27" s="281"/>
      <c r="FK27" s="6"/>
      <c r="FL27" s="8" t="b">
        <v>0</v>
      </c>
      <c r="FM27" s="8" t="b">
        <v>0</v>
      </c>
      <c r="FN27" s="8" t="b">
        <v>0</v>
      </c>
      <c r="FO27" s="8"/>
      <c r="FP27" s="6"/>
      <c r="FQ27" s="5"/>
      <c r="FR27" s="5"/>
      <c r="FS27" s="5"/>
      <c r="FT27" s="5"/>
      <c r="FU27" s="5"/>
      <c r="FV27" s="5"/>
      <c r="FW27" s="5"/>
      <c r="FX27" s="5"/>
      <c r="FY27" s="5"/>
      <c r="FZ27" s="5"/>
      <c r="GA27" s="281" t="s">
        <v>98</v>
      </c>
      <c r="GB27" s="281"/>
      <c r="GC27" s="281"/>
      <c r="GD27" s="281"/>
      <c r="GE27" s="281"/>
      <c r="GF27" s="281"/>
      <c r="GG27" s="281"/>
      <c r="GH27" s="281"/>
      <c r="GI27" s="5"/>
      <c r="GJ27" s="281" t="s">
        <v>97</v>
      </c>
      <c r="GK27" s="281"/>
      <c r="GL27" s="281"/>
      <c r="GM27" s="281"/>
      <c r="GN27" s="281"/>
      <c r="GO27" s="281"/>
      <c r="GP27" s="281"/>
      <c r="GQ27" s="281"/>
      <c r="GR27" s="5"/>
      <c r="GS27" s="281" t="s">
        <v>97</v>
      </c>
      <c r="GT27" s="281"/>
      <c r="GU27" s="281"/>
      <c r="GV27" s="281"/>
      <c r="GW27" s="281"/>
      <c r="GX27" s="281"/>
      <c r="GY27" s="281"/>
      <c r="GZ27" s="281"/>
      <c r="HA27" s="6"/>
      <c r="HB27" s="8"/>
      <c r="HC27" s="8"/>
      <c r="HD27" s="8"/>
      <c r="HE27" s="8"/>
      <c r="HF27" s="6"/>
      <c r="HG27" s="5"/>
      <c r="HH27" s="5"/>
      <c r="HI27" s="5"/>
      <c r="HJ27" s="5"/>
      <c r="HK27" s="5"/>
      <c r="HL27" s="5"/>
      <c r="HM27" s="5"/>
      <c r="HN27" s="5"/>
      <c r="HO27" s="5"/>
      <c r="HP27" s="5"/>
      <c r="HQ27" s="281" t="s">
        <v>98</v>
      </c>
      <c r="HR27" s="281"/>
      <c r="HS27" s="281"/>
      <c r="HT27" s="281"/>
      <c r="HU27" s="281"/>
      <c r="HV27" s="281"/>
      <c r="HW27" s="281"/>
      <c r="HX27" s="281"/>
      <c r="HY27" s="5"/>
      <c r="HZ27" s="281" t="s">
        <v>97</v>
      </c>
      <c r="IA27" s="281"/>
      <c r="IB27" s="281"/>
      <c r="IC27" s="281"/>
      <c r="ID27" s="281"/>
      <c r="IE27" s="281"/>
      <c r="IF27" s="281"/>
      <c r="IG27" s="281"/>
      <c r="IH27" s="5"/>
      <c r="II27" s="281" t="s">
        <v>97</v>
      </c>
      <c r="IJ27" s="281"/>
      <c r="IK27" s="281"/>
      <c r="IL27" s="281"/>
      <c r="IM27" s="281"/>
      <c r="IN27" s="281"/>
      <c r="IO27" s="281"/>
      <c r="IP27" s="281"/>
      <c r="IQ27" s="5"/>
      <c r="IR27" s="5"/>
      <c r="IS27" s="5"/>
      <c r="IT27" s="5"/>
      <c r="IU27" s="5"/>
      <c r="IV27" s="5"/>
      <c r="IW27" s="5"/>
      <c r="IX27" s="5"/>
      <c r="IY27" s="5"/>
      <c r="IZ27" s="5"/>
      <c r="JA27" s="281" t="s">
        <v>98</v>
      </c>
      <c r="JB27" s="281"/>
      <c r="JC27" s="281"/>
      <c r="JD27" s="281"/>
      <c r="JE27" s="281"/>
      <c r="JF27" s="281"/>
      <c r="JG27" s="281"/>
      <c r="JH27" s="281"/>
      <c r="JI27" s="5"/>
      <c r="JJ27" s="281" t="s">
        <v>97</v>
      </c>
      <c r="JK27" s="281"/>
      <c r="JL27" s="281"/>
      <c r="JM27" s="281"/>
      <c r="JN27" s="281"/>
      <c r="JO27" s="281"/>
      <c r="JP27" s="281"/>
      <c r="JQ27" s="281"/>
      <c r="JR27" s="5"/>
      <c r="JS27" s="281" t="s">
        <v>97</v>
      </c>
      <c r="JT27" s="281"/>
      <c r="JU27" s="281"/>
      <c r="JV27" s="281"/>
      <c r="JW27" s="281"/>
      <c r="JX27" s="281"/>
      <c r="JY27" s="281"/>
      <c r="JZ27" s="281"/>
      <c r="KA27" s="5"/>
      <c r="KB27" s="5"/>
      <c r="KC27" s="5"/>
      <c r="KD27" s="5"/>
      <c r="KE27" s="5"/>
      <c r="KF27" s="5"/>
      <c r="KG27" s="5"/>
      <c r="KH27" s="5"/>
      <c r="KI27" s="5"/>
      <c r="KJ27" s="5"/>
      <c r="KK27" s="281" t="s">
        <v>98</v>
      </c>
      <c r="KL27" s="281"/>
      <c r="KM27" s="281"/>
      <c r="KN27" s="281"/>
      <c r="KO27" s="281"/>
      <c r="KP27" s="281"/>
      <c r="KQ27" s="281"/>
      <c r="KR27" s="281"/>
      <c r="KS27" s="5"/>
      <c r="KT27" s="281" t="s">
        <v>97</v>
      </c>
      <c r="KU27" s="281"/>
      <c r="KV27" s="281"/>
      <c r="KW27" s="281"/>
      <c r="KX27" s="281"/>
      <c r="KY27" s="281"/>
      <c r="KZ27" s="281"/>
      <c r="LA27" s="281"/>
      <c r="LB27" s="5"/>
      <c r="LC27" s="281" t="s">
        <v>97</v>
      </c>
      <c r="LD27" s="281"/>
      <c r="LE27" s="281"/>
      <c r="LF27" s="281"/>
      <c r="LG27" s="281"/>
      <c r="LH27" s="281"/>
      <c r="LI27" s="281"/>
      <c r="LJ27" s="281"/>
      <c r="LK27" s="5"/>
      <c r="LL27" s="5"/>
      <c r="LM27" s="5"/>
      <c r="LN27" s="5"/>
      <c r="LO27" s="5"/>
      <c r="LP27" s="5"/>
      <c r="LQ27" s="5"/>
      <c r="LR27" s="5"/>
      <c r="LS27" s="5"/>
      <c r="LT27" s="5"/>
      <c r="LU27" s="281" t="s">
        <v>98</v>
      </c>
      <c r="LV27" s="281"/>
      <c r="LW27" s="281"/>
      <c r="LX27" s="281"/>
      <c r="LY27" s="281"/>
      <c r="LZ27" s="281"/>
      <c r="MA27" s="281"/>
      <c r="MB27" s="281"/>
      <c r="MC27" s="5"/>
      <c r="MD27" s="281" t="s">
        <v>97</v>
      </c>
      <c r="ME27" s="281"/>
      <c r="MF27" s="281"/>
      <c r="MG27" s="281"/>
      <c r="MH27" s="281"/>
      <c r="MI27" s="281"/>
      <c r="MJ27" s="281"/>
      <c r="MK27" s="281"/>
      <c r="ML27" s="5"/>
      <c r="MM27" s="281" t="s">
        <v>97</v>
      </c>
      <c r="MN27" s="281"/>
      <c r="MO27" s="281"/>
      <c r="MP27" s="281"/>
      <c r="MQ27" s="281"/>
      <c r="MR27" s="281"/>
      <c r="MS27" s="281"/>
      <c r="MT27" s="281"/>
      <c r="MU27" s="5"/>
      <c r="MV27" s="5"/>
      <c r="MW27" s="5"/>
      <c r="MX27" s="5"/>
      <c r="MY27" s="5"/>
      <c r="MZ27" s="5"/>
      <c r="NA27" s="5"/>
      <c r="NB27" s="5"/>
      <c r="NC27" s="5"/>
      <c r="ND27" s="5"/>
      <c r="NE27" s="281" t="s">
        <v>98</v>
      </c>
      <c r="NF27" s="281"/>
      <c r="NG27" s="281"/>
      <c r="NH27" s="281"/>
      <c r="NI27" s="281"/>
      <c r="NJ27" s="281"/>
      <c r="NK27" s="281"/>
      <c r="NL27" s="281"/>
      <c r="NM27" s="5"/>
      <c r="NN27" s="281" t="s">
        <v>97</v>
      </c>
      <c r="NO27" s="281"/>
      <c r="NP27" s="281"/>
      <c r="NQ27" s="281"/>
      <c r="NR27" s="281"/>
      <c r="NS27" s="281"/>
      <c r="NT27" s="281"/>
      <c r="NU27" s="281"/>
      <c r="NV27" s="5"/>
      <c r="NW27" s="281" t="s">
        <v>97</v>
      </c>
      <c r="NX27" s="281"/>
      <c r="NY27" s="281"/>
      <c r="NZ27" s="281"/>
      <c r="OA27" s="281"/>
      <c r="OB27" s="281"/>
      <c r="OC27" s="281"/>
      <c r="OD27" s="281"/>
    </row>
    <row r="28" spans="1:394" ht="15" customHeight="1">
      <c r="A28" s="5"/>
      <c r="B28" s="281" t="s">
        <v>77</v>
      </c>
      <c r="C28" s="281"/>
      <c r="D28" s="281"/>
      <c r="E28" s="281"/>
      <c r="F28" s="281"/>
      <c r="G28" s="281"/>
      <c r="H28" s="281"/>
      <c r="I28" s="281"/>
      <c r="J28" s="5"/>
      <c r="K28" s="5" t="s">
        <v>78</v>
      </c>
      <c r="L28" s="285"/>
      <c r="M28" s="285"/>
      <c r="N28" s="285"/>
      <c r="O28" s="285"/>
      <c r="P28" s="280" t="s">
        <v>82</v>
      </c>
      <c r="Q28" s="280"/>
      <c r="R28" s="5" t="s">
        <v>79</v>
      </c>
      <c r="S28" s="5"/>
      <c r="T28" s="5" t="s">
        <v>78</v>
      </c>
      <c r="U28" s="285"/>
      <c r="V28" s="285"/>
      <c r="W28" s="285"/>
      <c r="X28" s="285"/>
      <c r="Y28" s="280" t="s">
        <v>82</v>
      </c>
      <c r="Z28" s="280"/>
      <c r="AA28" s="5" t="s">
        <v>79</v>
      </c>
      <c r="AB28" s="5"/>
      <c r="AC28" s="5" t="s">
        <v>78</v>
      </c>
      <c r="AD28" s="285"/>
      <c r="AE28" s="285"/>
      <c r="AF28" s="285"/>
      <c r="AG28" s="285"/>
      <c r="AH28" s="280" t="s">
        <v>82</v>
      </c>
      <c r="AI28" s="280"/>
      <c r="AJ28" s="5" t="s">
        <v>79</v>
      </c>
      <c r="AK28" s="5"/>
      <c r="AL28" s="129"/>
      <c r="AQ28" s="129"/>
      <c r="AR28" s="5"/>
      <c r="AS28" s="281" t="s">
        <v>77</v>
      </c>
      <c r="AT28" s="281"/>
      <c r="AU28" s="281"/>
      <c r="AV28" s="281"/>
      <c r="AW28" s="281"/>
      <c r="AX28" s="281"/>
      <c r="AY28" s="281"/>
      <c r="AZ28" s="281"/>
      <c r="BA28" s="5"/>
      <c r="BB28" s="5" t="s">
        <v>78</v>
      </c>
      <c r="BC28" s="285"/>
      <c r="BD28" s="285"/>
      <c r="BE28" s="285"/>
      <c r="BF28" s="285"/>
      <c r="BG28" s="280" t="s">
        <v>82</v>
      </c>
      <c r="BH28" s="280"/>
      <c r="BI28" s="5" t="s">
        <v>79</v>
      </c>
      <c r="BJ28" s="5"/>
      <c r="BK28" s="5" t="s">
        <v>78</v>
      </c>
      <c r="BL28" s="285"/>
      <c r="BM28" s="285"/>
      <c r="BN28" s="285"/>
      <c r="BO28" s="285"/>
      <c r="BP28" s="280" t="s">
        <v>82</v>
      </c>
      <c r="BQ28" s="280"/>
      <c r="BR28" s="5" t="s">
        <v>79</v>
      </c>
      <c r="BS28" s="5"/>
      <c r="BT28" s="5" t="s">
        <v>78</v>
      </c>
      <c r="BU28" s="285"/>
      <c r="BV28" s="285"/>
      <c r="BW28" s="285"/>
      <c r="BX28" s="285"/>
      <c r="BY28" s="280" t="s">
        <v>82</v>
      </c>
      <c r="BZ28" s="280"/>
      <c r="CA28" s="5" t="s">
        <v>79</v>
      </c>
      <c r="CB28" s="5"/>
      <c r="CC28" s="129"/>
      <c r="CD28" s="226"/>
      <c r="CE28" s="226"/>
      <c r="CF28" s="226"/>
      <c r="CG28" s="226"/>
      <c r="CH28" s="129"/>
      <c r="CI28" s="5"/>
      <c r="CJ28" s="5"/>
      <c r="CK28" s="281" t="s">
        <v>77</v>
      </c>
      <c r="CL28" s="281"/>
      <c r="CM28" s="281"/>
      <c r="CN28" s="281"/>
      <c r="CO28" s="281"/>
      <c r="CP28" s="281"/>
      <c r="CQ28" s="281"/>
      <c r="CR28" s="281"/>
      <c r="CS28" s="5"/>
      <c r="CT28" s="5" t="s">
        <v>78</v>
      </c>
      <c r="CU28" s="285"/>
      <c r="CV28" s="285"/>
      <c r="CW28" s="285"/>
      <c r="CX28" s="285"/>
      <c r="CY28" s="280" t="s">
        <v>82</v>
      </c>
      <c r="CZ28" s="280"/>
      <c r="DA28" s="5" t="s">
        <v>79</v>
      </c>
      <c r="DB28" s="5"/>
      <c r="DC28" s="5" t="s">
        <v>78</v>
      </c>
      <c r="DD28" s="285"/>
      <c r="DE28" s="285"/>
      <c r="DF28" s="285"/>
      <c r="DG28" s="285"/>
      <c r="DH28" s="280" t="s">
        <v>82</v>
      </c>
      <c r="DI28" s="280"/>
      <c r="DJ28" s="5" t="s">
        <v>79</v>
      </c>
      <c r="DK28" s="5"/>
      <c r="DL28" s="5" t="s">
        <v>78</v>
      </c>
      <c r="DM28" s="285"/>
      <c r="DN28" s="285"/>
      <c r="DO28" s="285"/>
      <c r="DP28" s="285"/>
      <c r="DQ28" s="280" t="s">
        <v>82</v>
      </c>
      <c r="DR28" s="280"/>
      <c r="DS28" s="5" t="s">
        <v>79</v>
      </c>
      <c r="DT28" s="5"/>
      <c r="DU28" s="231"/>
      <c r="DV28" s="231"/>
      <c r="DW28" s="231"/>
      <c r="DX28" s="231"/>
      <c r="DY28" s="231"/>
      <c r="DZ28" s="5"/>
      <c r="EA28" s="5"/>
      <c r="EB28" s="281" t="s">
        <v>77</v>
      </c>
      <c r="EC28" s="281"/>
      <c r="ED28" s="281"/>
      <c r="EE28" s="281"/>
      <c r="EF28" s="281"/>
      <c r="EG28" s="281"/>
      <c r="EH28" s="281"/>
      <c r="EI28" s="281"/>
      <c r="EJ28" s="5"/>
      <c r="EK28" s="5" t="s">
        <v>78</v>
      </c>
      <c r="EL28" s="285"/>
      <c r="EM28" s="285"/>
      <c r="EN28" s="285"/>
      <c r="EO28" s="285"/>
      <c r="EP28" s="280" t="s">
        <v>82</v>
      </c>
      <c r="EQ28" s="280"/>
      <c r="ER28" s="5" t="s">
        <v>79</v>
      </c>
      <c r="ES28" s="5"/>
      <c r="ET28" s="5" t="s">
        <v>78</v>
      </c>
      <c r="EU28" s="285"/>
      <c r="EV28" s="285"/>
      <c r="EW28" s="285"/>
      <c r="EX28" s="285"/>
      <c r="EY28" s="280" t="s">
        <v>82</v>
      </c>
      <c r="EZ28" s="280"/>
      <c r="FA28" s="5" t="s">
        <v>79</v>
      </c>
      <c r="FB28" s="5"/>
      <c r="FC28" s="5" t="s">
        <v>78</v>
      </c>
      <c r="FD28" s="285"/>
      <c r="FE28" s="285"/>
      <c r="FF28" s="285"/>
      <c r="FG28" s="285"/>
      <c r="FH28" s="280" t="s">
        <v>82</v>
      </c>
      <c r="FI28" s="280"/>
      <c r="FJ28" s="5" t="s">
        <v>79</v>
      </c>
      <c r="FK28" s="5"/>
      <c r="FL28" s="231"/>
      <c r="FM28" s="231"/>
      <c r="FN28" s="231"/>
      <c r="FO28" s="231"/>
      <c r="FP28" s="5"/>
      <c r="FQ28" s="5"/>
      <c r="FR28" s="281" t="s">
        <v>77</v>
      </c>
      <c r="FS28" s="281"/>
      <c r="FT28" s="281"/>
      <c r="FU28" s="281"/>
      <c r="FV28" s="281"/>
      <c r="FW28" s="281"/>
      <c r="FX28" s="281"/>
      <c r="FY28" s="281"/>
      <c r="FZ28" s="5"/>
      <c r="GA28" s="5" t="s">
        <v>78</v>
      </c>
      <c r="GB28" s="279"/>
      <c r="GC28" s="279"/>
      <c r="GD28" s="279"/>
      <c r="GE28" s="279"/>
      <c r="GF28" s="280" t="s">
        <v>82</v>
      </c>
      <c r="GG28" s="280"/>
      <c r="GH28" s="5" t="s">
        <v>79</v>
      </c>
      <c r="GI28" s="5"/>
      <c r="GJ28" s="5" t="s">
        <v>78</v>
      </c>
      <c r="GK28" s="279"/>
      <c r="GL28" s="279"/>
      <c r="GM28" s="279"/>
      <c r="GN28" s="279"/>
      <c r="GO28" s="280" t="s">
        <v>82</v>
      </c>
      <c r="GP28" s="280"/>
      <c r="GQ28" s="5" t="s">
        <v>79</v>
      </c>
      <c r="GR28" s="5"/>
      <c r="GS28" s="5" t="s">
        <v>78</v>
      </c>
      <c r="GT28" s="279"/>
      <c r="GU28" s="279"/>
      <c r="GV28" s="279"/>
      <c r="GW28" s="279"/>
      <c r="GX28" s="280" t="s">
        <v>82</v>
      </c>
      <c r="GY28" s="280"/>
      <c r="GZ28" s="5" t="s">
        <v>79</v>
      </c>
      <c r="HA28" s="5"/>
      <c r="HB28" s="231"/>
      <c r="HC28" s="231"/>
      <c r="HD28" s="231"/>
      <c r="HE28" s="231"/>
      <c r="HF28" s="5"/>
      <c r="HG28" s="5"/>
      <c r="HH28" s="281" t="s">
        <v>77</v>
      </c>
      <c r="HI28" s="281"/>
      <c r="HJ28" s="281"/>
      <c r="HK28" s="281"/>
      <c r="HL28" s="281"/>
      <c r="HM28" s="281"/>
      <c r="HN28" s="281"/>
      <c r="HO28" s="281"/>
      <c r="HP28" s="5"/>
      <c r="HQ28" s="5" t="s">
        <v>78</v>
      </c>
      <c r="HR28" s="279"/>
      <c r="HS28" s="279"/>
      <c r="HT28" s="279"/>
      <c r="HU28" s="279"/>
      <c r="HV28" s="280" t="s">
        <v>82</v>
      </c>
      <c r="HW28" s="280"/>
      <c r="HX28" s="5" t="s">
        <v>79</v>
      </c>
      <c r="HY28" s="5"/>
      <c r="HZ28" s="5" t="s">
        <v>78</v>
      </c>
      <c r="IA28" s="279"/>
      <c r="IB28" s="279"/>
      <c r="IC28" s="279"/>
      <c r="ID28" s="279"/>
      <c r="IE28" s="280" t="s">
        <v>82</v>
      </c>
      <c r="IF28" s="280"/>
      <c r="IG28" s="5" t="s">
        <v>79</v>
      </c>
      <c r="IH28" s="5"/>
      <c r="II28" s="5" t="s">
        <v>78</v>
      </c>
      <c r="IJ28" s="279"/>
      <c r="IK28" s="279"/>
      <c r="IL28" s="279"/>
      <c r="IM28" s="279"/>
      <c r="IN28" s="280" t="s">
        <v>82</v>
      </c>
      <c r="IO28" s="280"/>
      <c r="IP28" s="5" t="s">
        <v>79</v>
      </c>
      <c r="IQ28" s="5"/>
      <c r="IR28" s="281" t="s">
        <v>77</v>
      </c>
      <c r="IS28" s="281"/>
      <c r="IT28" s="281"/>
      <c r="IU28" s="281"/>
      <c r="IV28" s="281"/>
      <c r="IW28" s="281"/>
      <c r="IX28" s="281"/>
      <c r="IY28" s="281"/>
      <c r="IZ28" s="5"/>
      <c r="JA28" s="5" t="s">
        <v>78</v>
      </c>
      <c r="JB28" s="279"/>
      <c r="JC28" s="279"/>
      <c r="JD28" s="279"/>
      <c r="JE28" s="279"/>
      <c r="JF28" s="280" t="s">
        <v>82</v>
      </c>
      <c r="JG28" s="280"/>
      <c r="JH28" s="5" t="s">
        <v>79</v>
      </c>
      <c r="JI28" s="5"/>
      <c r="JJ28" s="5" t="s">
        <v>78</v>
      </c>
      <c r="JK28" s="279"/>
      <c r="JL28" s="279"/>
      <c r="JM28" s="279"/>
      <c r="JN28" s="279"/>
      <c r="JO28" s="280" t="s">
        <v>82</v>
      </c>
      <c r="JP28" s="280"/>
      <c r="JQ28" s="5" t="s">
        <v>79</v>
      </c>
      <c r="JR28" s="5"/>
      <c r="JS28" s="5" t="s">
        <v>78</v>
      </c>
      <c r="JT28" s="279"/>
      <c r="JU28" s="279"/>
      <c r="JV28" s="279"/>
      <c r="JW28" s="279"/>
      <c r="JX28" s="280" t="s">
        <v>82</v>
      </c>
      <c r="JY28" s="280"/>
      <c r="JZ28" s="5" t="s">
        <v>79</v>
      </c>
      <c r="KA28" s="5"/>
      <c r="KB28" s="281" t="s">
        <v>77</v>
      </c>
      <c r="KC28" s="281"/>
      <c r="KD28" s="281"/>
      <c r="KE28" s="281"/>
      <c r="KF28" s="281"/>
      <c r="KG28" s="281"/>
      <c r="KH28" s="281"/>
      <c r="KI28" s="281"/>
      <c r="KJ28" s="5"/>
      <c r="KK28" s="5" t="s">
        <v>78</v>
      </c>
      <c r="KL28" s="279"/>
      <c r="KM28" s="279"/>
      <c r="KN28" s="279"/>
      <c r="KO28" s="279"/>
      <c r="KP28" s="280" t="s">
        <v>82</v>
      </c>
      <c r="KQ28" s="280"/>
      <c r="KR28" s="5" t="s">
        <v>79</v>
      </c>
      <c r="KS28" s="5"/>
      <c r="KT28" s="5" t="s">
        <v>78</v>
      </c>
      <c r="KU28" s="279"/>
      <c r="KV28" s="279"/>
      <c r="KW28" s="279"/>
      <c r="KX28" s="279"/>
      <c r="KY28" s="280" t="s">
        <v>82</v>
      </c>
      <c r="KZ28" s="280"/>
      <c r="LA28" s="5" t="s">
        <v>79</v>
      </c>
      <c r="LB28" s="5"/>
      <c r="LC28" s="5" t="s">
        <v>78</v>
      </c>
      <c r="LD28" s="279"/>
      <c r="LE28" s="279"/>
      <c r="LF28" s="279"/>
      <c r="LG28" s="279"/>
      <c r="LH28" s="280" t="s">
        <v>82</v>
      </c>
      <c r="LI28" s="280"/>
      <c r="LJ28" s="5" t="s">
        <v>79</v>
      </c>
      <c r="LK28" s="5"/>
      <c r="LL28" s="281" t="s">
        <v>77</v>
      </c>
      <c r="LM28" s="281"/>
      <c r="LN28" s="281"/>
      <c r="LO28" s="281"/>
      <c r="LP28" s="281"/>
      <c r="LQ28" s="281"/>
      <c r="LR28" s="281"/>
      <c r="LS28" s="281"/>
      <c r="LT28" s="5"/>
      <c r="LU28" s="5" t="s">
        <v>78</v>
      </c>
      <c r="LV28" s="279"/>
      <c r="LW28" s="279"/>
      <c r="LX28" s="279"/>
      <c r="LY28" s="279"/>
      <c r="LZ28" s="280" t="s">
        <v>82</v>
      </c>
      <c r="MA28" s="280"/>
      <c r="MB28" s="5" t="s">
        <v>79</v>
      </c>
      <c r="MC28" s="5"/>
      <c r="MD28" s="5" t="s">
        <v>78</v>
      </c>
      <c r="ME28" s="279"/>
      <c r="MF28" s="279"/>
      <c r="MG28" s="279"/>
      <c r="MH28" s="279"/>
      <c r="MI28" s="280" t="s">
        <v>82</v>
      </c>
      <c r="MJ28" s="280"/>
      <c r="MK28" s="5" t="s">
        <v>79</v>
      </c>
      <c r="ML28" s="5"/>
      <c r="MM28" s="5" t="s">
        <v>78</v>
      </c>
      <c r="MN28" s="279"/>
      <c r="MO28" s="279"/>
      <c r="MP28" s="279"/>
      <c r="MQ28" s="279"/>
      <c r="MR28" s="280" t="s">
        <v>82</v>
      </c>
      <c r="MS28" s="280"/>
      <c r="MT28" s="5" t="s">
        <v>79</v>
      </c>
      <c r="MU28" s="5"/>
      <c r="MV28" s="281" t="s">
        <v>77</v>
      </c>
      <c r="MW28" s="281"/>
      <c r="MX28" s="281"/>
      <c r="MY28" s="281"/>
      <c r="MZ28" s="281"/>
      <c r="NA28" s="281"/>
      <c r="NB28" s="281"/>
      <c r="NC28" s="281"/>
      <c r="ND28" s="5"/>
      <c r="NE28" s="5" t="s">
        <v>78</v>
      </c>
      <c r="NF28" s="279"/>
      <c r="NG28" s="279"/>
      <c r="NH28" s="279"/>
      <c r="NI28" s="279"/>
      <c r="NJ28" s="280" t="s">
        <v>82</v>
      </c>
      <c r="NK28" s="280"/>
      <c r="NL28" s="5" t="s">
        <v>79</v>
      </c>
      <c r="NM28" s="5"/>
      <c r="NN28" s="5" t="s">
        <v>78</v>
      </c>
      <c r="NO28" s="279"/>
      <c r="NP28" s="279"/>
      <c r="NQ28" s="279"/>
      <c r="NR28" s="279"/>
      <c r="NS28" s="280" t="s">
        <v>82</v>
      </c>
      <c r="NT28" s="280"/>
      <c r="NU28" s="5" t="s">
        <v>79</v>
      </c>
      <c r="NV28" s="5"/>
      <c r="NW28" s="5" t="s">
        <v>78</v>
      </c>
      <c r="NX28" s="279"/>
      <c r="NY28" s="279"/>
      <c r="NZ28" s="279"/>
      <c r="OA28" s="279"/>
      <c r="OB28" s="280" t="s">
        <v>82</v>
      </c>
      <c r="OC28" s="280"/>
      <c r="OD28" s="5" t="s">
        <v>79</v>
      </c>
    </row>
    <row r="29" spans="1:394" ht="14.25" customHeight="1">
      <c r="A29" s="5"/>
      <c r="B29" s="275" t="s">
        <v>80</v>
      </c>
      <c r="C29" s="275"/>
      <c r="D29" s="275"/>
      <c r="E29" s="275"/>
      <c r="F29" s="275"/>
      <c r="G29" s="275"/>
      <c r="H29" s="275"/>
      <c r="I29" s="27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29"/>
      <c r="AQ29" s="129"/>
      <c r="AR29" s="5"/>
      <c r="AS29" s="275" t="s">
        <v>80</v>
      </c>
      <c r="AT29" s="275"/>
      <c r="AU29" s="275"/>
      <c r="AV29" s="275"/>
      <c r="AW29" s="275"/>
      <c r="AX29" s="275"/>
      <c r="AY29" s="275"/>
      <c r="AZ29" s="27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129"/>
      <c r="CD29" s="226"/>
      <c r="CE29" s="226"/>
      <c r="CF29" s="226"/>
      <c r="CG29" s="226"/>
      <c r="CH29" s="129"/>
      <c r="CI29" s="5"/>
      <c r="CJ29" s="5"/>
      <c r="CK29" s="275" t="s">
        <v>80</v>
      </c>
      <c r="CL29" s="275"/>
      <c r="CM29" s="275"/>
      <c r="CN29" s="275"/>
      <c r="CO29" s="275"/>
      <c r="CP29" s="275"/>
      <c r="CQ29" s="275"/>
      <c r="CR29" s="27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231"/>
      <c r="DV29" s="231"/>
      <c r="DW29" s="231"/>
      <c r="DX29" s="231"/>
      <c r="DY29" s="231"/>
      <c r="DZ29" s="5"/>
      <c r="EA29" s="5"/>
      <c r="EB29" s="275" t="s">
        <v>80</v>
      </c>
      <c r="EC29" s="275"/>
      <c r="ED29" s="275"/>
      <c r="EE29" s="275"/>
      <c r="EF29" s="275"/>
      <c r="EG29" s="275"/>
      <c r="EH29" s="275"/>
      <c r="EI29" s="27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231"/>
      <c r="FM29" s="231"/>
      <c r="FN29" s="231"/>
      <c r="FO29" s="231"/>
      <c r="FP29" s="5"/>
      <c r="FQ29" s="5"/>
      <c r="FR29" s="275" t="s">
        <v>80</v>
      </c>
      <c r="FS29" s="275"/>
      <c r="FT29" s="275"/>
      <c r="FU29" s="275"/>
      <c r="FV29" s="275"/>
      <c r="FW29" s="275"/>
      <c r="FX29" s="275"/>
      <c r="FY29" s="27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31"/>
      <c r="HC29" s="231"/>
      <c r="HD29" s="231"/>
      <c r="HE29" s="231"/>
      <c r="HF29" s="5"/>
      <c r="HG29" s="5"/>
      <c r="HH29" s="275" t="s">
        <v>80</v>
      </c>
      <c r="HI29" s="275"/>
      <c r="HJ29" s="275"/>
      <c r="HK29" s="275"/>
      <c r="HL29" s="275"/>
      <c r="HM29" s="275"/>
      <c r="HN29" s="275"/>
      <c r="HO29" s="27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275" t="s">
        <v>80</v>
      </c>
      <c r="IS29" s="275"/>
      <c r="IT29" s="275"/>
      <c r="IU29" s="275"/>
      <c r="IV29" s="275"/>
      <c r="IW29" s="275"/>
      <c r="IX29" s="275"/>
      <c r="IY29" s="27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275" t="s">
        <v>80</v>
      </c>
      <c r="KC29" s="275"/>
      <c r="KD29" s="275"/>
      <c r="KE29" s="275"/>
      <c r="KF29" s="275"/>
      <c r="KG29" s="275"/>
      <c r="KH29" s="275"/>
      <c r="KI29" s="27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275" t="s">
        <v>80</v>
      </c>
      <c r="LM29" s="275"/>
      <c r="LN29" s="275"/>
      <c r="LO29" s="275"/>
      <c r="LP29" s="275"/>
      <c r="LQ29" s="275"/>
      <c r="LR29" s="275"/>
      <c r="LS29" s="27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275" t="s">
        <v>80</v>
      </c>
      <c r="MW29" s="275"/>
      <c r="MX29" s="275"/>
      <c r="MY29" s="275"/>
      <c r="MZ29" s="275"/>
      <c r="NA29" s="275"/>
      <c r="NB29" s="275"/>
      <c r="NC29" s="27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275"/>
      <c r="C30" s="275"/>
      <c r="D30" s="275"/>
      <c r="E30" s="275"/>
      <c r="F30" s="275"/>
      <c r="G30" s="275"/>
      <c r="H30" s="275"/>
      <c r="I30" s="275"/>
      <c r="J30" s="5"/>
      <c r="K30" s="5" t="s">
        <v>78</v>
      </c>
      <c r="L30" s="285"/>
      <c r="M30" s="285"/>
      <c r="N30" s="285"/>
      <c r="O30" s="285"/>
      <c r="P30" s="280" t="s">
        <v>84</v>
      </c>
      <c r="Q30" s="280"/>
      <c r="R30" s="5" t="s">
        <v>79</v>
      </c>
      <c r="S30" s="5"/>
      <c r="T30" s="5" t="s">
        <v>78</v>
      </c>
      <c r="U30" s="285"/>
      <c r="V30" s="285"/>
      <c r="W30" s="285"/>
      <c r="X30" s="285"/>
      <c r="Y30" s="280" t="s">
        <v>84</v>
      </c>
      <c r="Z30" s="280"/>
      <c r="AA30" s="5" t="s">
        <v>79</v>
      </c>
      <c r="AB30" s="5"/>
      <c r="AC30" s="5" t="s">
        <v>78</v>
      </c>
      <c r="AD30" s="285"/>
      <c r="AE30" s="285"/>
      <c r="AF30" s="285"/>
      <c r="AG30" s="285"/>
      <c r="AH30" s="280" t="s">
        <v>84</v>
      </c>
      <c r="AI30" s="280"/>
      <c r="AJ30" s="5" t="s">
        <v>79</v>
      </c>
      <c r="AK30" s="5"/>
      <c r="AL30" s="129"/>
      <c r="AQ30" s="129"/>
      <c r="AR30" s="5"/>
      <c r="AS30" s="275"/>
      <c r="AT30" s="275"/>
      <c r="AU30" s="275"/>
      <c r="AV30" s="275"/>
      <c r="AW30" s="275"/>
      <c r="AX30" s="275"/>
      <c r="AY30" s="275"/>
      <c r="AZ30" s="275"/>
      <c r="BA30" s="5"/>
      <c r="BB30" s="5" t="s">
        <v>78</v>
      </c>
      <c r="BC30" s="285"/>
      <c r="BD30" s="285"/>
      <c r="BE30" s="285"/>
      <c r="BF30" s="285"/>
      <c r="BG30" s="280" t="s">
        <v>84</v>
      </c>
      <c r="BH30" s="280"/>
      <c r="BI30" s="5" t="s">
        <v>79</v>
      </c>
      <c r="BJ30" s="5"/>
      <c r="BK30" s="5" t="s">
        <v>78</v>
      </c>
      <c r="BL30" s="285"/>
      <c r="BM30" s="285"/>
      <c r="BN30" s="285"/>
      <c r="BO30" s="285"/>
      <c r="BP30" s="280" t="s">
        <v>84</v>
      </c>
      <c r="BQ30" s="280"/>
      <c r="BR30" s="5" t="s">
        <v>79</v>
      </c>
      <c r="BS30" s="5"/>
      <c r="BT30" s="5" t="s">
        <v>78</v>
      </c>
      <c r="BU30" s="285"/>
      <c r="BV30" s="285"/>
      <c r="BW30" s="285"/>
      <c r="BX30" s="285"/>
      <c r="BY30" s="280" t="s">
        <v>84</v>
      </c>
      <c r="BZ30" s="280"/>
      <c r="CA30" s="5" t="s">
        <v>79</v>
      </c>
      <c r="CB30" s="5"/>
      <c r="CC30" s="129"/>
      <c r="CD30" s="226"/>
      <c r="CE30" s="226"/>
      <c r="CF30" s="226"/>
      <c r="CG30" s="226"/>
      <c r="CH30" s="129"/>
      <c r="CI30" s="5"/>
      <c r="CJ30" s="5"/>
      <c r="CK30" s="275"/>
      <c r="CL30" s="275"/>
      <c r="CM30" s="275"/>
      <c r="CN30" s="275"/>
      <c r="CO30" s="275"/>
      <c r="CP30" s="275"/>
      <c r="CQ30" s="275"/>
      <c r="CR30" s="275"/>
      <c r="CS30" s="5"/>
      <c r="CT30" s="5" t="s">
        <v>78</v>
      </c>
      <c r="CU30" s="285"/>
      <c r="CV30" s="285"/>
      <c r="CW30" s="285"/>
      <c r="CX30" s="285"/>
      <c r="CY30" s="280" t="s">
        <v>84</v>
      </c>
      <c r="CZ30" s="280"/>
      <c r="DA30" s="5" t="s">
        <v>79</v>
      </c>
      <c r="DB30" s="5"/>
      <c r="DC30" s="5" t="s">
        <v>78</v>
      </c>
      <c r="DD30" s="285"/>
      <c r="DE30" s="285"/>
      <c r="DF30" s="285"/>
      <c r="DG30" s="285"/>
      <c r="DH30" s="280" t="s">
        <v>84</v>
      </c>
      <c r="DI30" s="280"/>
      <c r="DJ30" s="5" t="s">
        <v>79</v>
      </c>
      <c r="DK30" s="5"/>
      <c r="DL30" s="5" t="s">
        <v>78</v>
      </c>
      <c r="DM30" s="285"/>
      <c r="DN30" s="285"/>
      <c r="DO30" s="285"/>
      <c r="DP30" s="285"/>
      <c r="DQ30" s="280" t="s">
        <v>84</v>
      </c>
      <c r="DR30" s="280"/>
      <c r="DS30" s="5" t="s">
        <v>79</v>
      </c>
      <c r="DT30" s="5"/>
      <c r="DU30" s="231"/>
      <c r="DV30" s="231"/>
      <c r="DW30" s="231"/>
      <c r="DX30" s="231"/>
      <c r="DY30" s="231"/>
      <c r="DZ30" s="5"/>
      <c r="EA30" s="5"/>
      <c r="EB30" s="275"/>
      <c r="EC30" s="275"/>
      <c r="ED30" s="275"/>
      <c r="EE30" s="275"/>
      <c r="EF30" s="275"/>
      <c r="EG30" s="275"/>
      <c r="EH30" s="275"/>
      <c r="EI30" s="275"/>
      <c r="EJ30" s="5"/>
      <c r="EK30" s="5" t="s">
        <v>78</v>
      </c>
      <c r="EL30" s="285"/>
      <c r="EM30" s="285"/>
      <c r="EN30" s="285"/>
      <c r="EO30" s="285"/>
      <c r="EP30" s="280" t="s">
        <v>84</v>
      </c>
      <c r="EQ30" s="280"/>
      <c r="ER30" s="5" t="s">
        <v>79</v>
      </c>
      <c r="ES30" s="5"/>
      <c r="ET30" s="5" t="s">
        <v>78</v>
      </c>
      <c r="EU30" s="285"/>
      <c r="EV30" s="285"/>
      <c r="EW30" s="285"/>
      <c r="EX30" s="285"/>
      <c r="EY30" s="280" t="s">
        <v>84</v>
      </c>
      <c r="EZ30" s="280"/>
      <c r="FA30" s="5" t="s">
        <v>79</v>
      </c>
      <c r="FB30" s="5"/>
      <c r="FC30" s="5" t="s">
        <v>78</v>
      </c>
      <c r="FD30" s="285"/>
      <c r="FE30" s="285"/>
      <c r="FF30" s="285"/>
      <c r="FG30" s="285"/>
      <c r="FH30" s="280" t="s">
        <v>84</v>
      </c>
      <c r="FI30" s="280"/>
      <c r="FJ30" s="5" t="s">
        <v>79</v>
      </c>
      <c r="FK30" s="5"/>
      <c r="FL30" s="231"/>
      <c r="FM30" s="231"/>
      <c r="FN30" s="231"/>
      <c r="FO30" s="231"/>
      <c r="FP30" s="5"/>
      <c r="FQ30" s="5"/>
      <c r="FR30" s="275"/>
      <c r="FS30" s="275"/>
      <c r="FT30" s="275"/>
      <c r="FU30" s="275"/>
      <c r="FV30" s="275"/>
      <c r="FW30" s="275"/>
      <c r="FX30" s="275"/>
      <c r="FY30" s="275"/>
      <c r="FZ30" s="5"/>
      <c r="GA30" s="5" t="s">
        <v>78</v>
      </c>
      <c r="GB30" s="278"/>
      <c r="GC30" s="278"/>
      <c r="GD30" s="278"/>
      <c r="GE30" s="278"/>
      <c r="GF30" s="280" t="s">
        <v>84</v>
      </c>
      <c r="GG30" s="280"/>
      <c r="GH30" s="5" t="s">
        <v>79</v>
      </c>
      <c r="GI30" s="5"/>
      <c r="GJ30" s="5" t="s">
        <v>78</v>
      </c>
      <c r="GK30" s="278"/>
      <c r="GL30" s="278"/>
      <c r="GM30" s="278"/>
      <c r="GN30" s="278"/>
      <c r="GO30" s="280" t="s">
        <v>84</v>
      </c>
      <c r="GP30" s="280"/>
      <c r="GQ30" s="5" t="s">
        <v>79</v>
      </c>
      <c r="GR30" s="5"/>
      <c r="GS30" s="5" t="s">
        <v>78</v>
      </c>
      <c r="GT30" s="278"/>
      <c r="GU30" s="278"/>
      <c r="GV30" s="278"/>
      <c r="GW30" s="278"/>
      <c r="GX30" s="280" t="s">
        <v>84</v>
      </c>
      <c r="GY30" s="280"/>
      <c r="GZ30" s="5" t="s">
        <v>79</v>
      </c>
      <c r="HA30" s="5"/>
      <c r="HB30" s="231"/>
      <c r="HC30" s="231"/>
      <c r="HD30" s="231"/>
      <c r="HE30" s="231"/>
      <c r="HF30" s="5"/>
      <c r="HG30" s="5"/>
      <c r="HH30" s="275"/>
      <c r="HI30" s="275"/>
      <c r="HJ30" s="275"/>
      <c r="HK30" s="275"/>
      <c r="HL30" s="275"/>
      <c r="HM30" s="275"/>
      <c r="HN30" s="275"/>
      <c r="HO30" s="275"/>
      <c r="HP30" s="5"/>
      <c r="HQ30" s="5" t="s">
        <v>78</v>
      </c>
      <c r="HR30" s="278"/>
      <c r="HS30" s="278"/>
      <c r="HT30" s="278"/>
      <c r="HU30" s="278"/>
      <c r="HV30" s="280" t="s">
        <v>84</v>
      </c>
      <c r="HW30" s="280"/>
      <c r="HX30" s="5" t="s">
        <v>79</v>
      </c>
      <c r="HY30" s="5"/>
      <c r="HZ30" s="5" t="s">
        <v>78</v>
      </c>
      <c r="IA30" s="278"/>
      <c r="IB30" s="278"/>
      <c r="IC30" s="278"/>
      <c r="ID30" s="278"/>
      <c r="IE30" s="280" t="s">
        <v>84</v>
      </c>
      <c r="IF30" s="280"/>
      <c r="IG30" s="5" t="s">
        <v>79</v>
      </c>
      <c r="IH30" s="5"/>
      <c r="II30" s="5" t="s">
        <v>78</v>
      </c>
      <c r="IJ30" s="278"/>
      <c r="IK30" s="278"/>
      <c r="IL30" s="278"/>
      <c r="IM30" s="278"/>
      <c r="IN30" s="280" t="s">
        <v>84</v>
      </c>
      <c r="IO30" s="280"/>
      <c r="IP30" s="5" t="s">
        <v>79</v>
      </c>
      <c r="IQ30" s="5"/>
      <c r="IR30" s="275"/>
      <c r="IS30" s="275"/>
      <c r="IT30" s="275"/>
      <c r="IU30" s="275"/>
      <c r="IV30" s="275"/>
      <c r="IW30" s="275"/>
      <c r="IX30" s="275"/>
      <c r="IY30" s="275"/>
      <c r="IZ30" s="5"/>
      <c r="JA30" s="5" t="s">
        <v>78</v>
      </c>
      <c r="JB30" s="278"/>
      <c r="JC30" s="278"/>
      <c r="JD30" s="278"/>
      <c r="JE30" s="278"/>
      <c r="JF30" s="280" t="s">
        <v>84</v>
      </c>
      <c r="JG30" s="280"/>
      <c r="JH30" s="5" t="s">
        <v>79</v>
      </c>
      <c r="JI30" s="5"/>
      <c r="JJ30" s="5" t="s">
        <v>78</v>
      </c>
      <c r="JK30" s="278"/>
      <c r="JL30" s="278"/>
      <c r="JM30" s="278"/>
      <c r="JN30" s="278"/>
      <c r="JO30" s="280" t="s">
        <v>84</v>
      </c>
      <c r="JP30" s="280"/>
      <c r="JQ30" s="5" t="s">
        <v>79</v>
      </c>
      <c r="JR30" s="5"/>
      <c r="JS30" s="5" t="s">
        <v>78</v>
      </c>
      <c r="JT30" s="278"/>
      <c r="JU30" s="278"/>
      <c r="JV30" s="278"/>
      <c r="JW30" s="278"/>
      <c r="JX30" s="280" t="s">
        <v>84</v>
      </c>
      <c r="JY30" s="280"/>
      <c r="JZ30" s="5" t="s">
        <v>79</v>
      </c>
      <c r="KA30" s="5"/>
      <c r="KB30" s="275"/>
      <c r="KC30" s="275"/>
      <c r="KD30" s="275"/>
      <c r="KE30" s="275"/>
      <c r="KF30" s="275"/>
      <c r="KG30" s="275"/>
      <c r="KH30" s="275"/>
      <c r="KI30" s="275"/>
      <c r="KJ30" s="5"/>
      <c r="KK30" s="5" t="s">
        <v>78</v>
      </c>
      <c r="KL30" s="278"/>
      <c r="KM30" s="278"/>
      <c r="KN30" s="278"/>
      <c r="KO30" s="278"/>
      <c r="KP30" s="280" t="s">
        <v>84</v>
      </c>
      <c r="KQ30" s="280"/>
      <c r="KR30" s="5" t="s">
        <v>79</v>
      </c>
      <c r="KS30" s="5"/>
      <c r="KT30" s="5" t="s">
        <v>78</v>
      </c>
      <c r="KU30" s="278"/>
      <c r="KV30" s="278"/>
      <c r="KW30" s="278"/>
      <c r="KX30" s="278"/>
      <c r="KY30" s="280" t="s">
        <v>84</v>
      </c>
      <c r="KZ30" s="280"/>
      <c r="LA30" s="5" t="s">
        <v>79</v>
      </c>
      <c r="LB30" s="5"/>
      <c r="LC30" s="5" t="s">
        <v>78</v>
      </c>
      <c r="LD30" s="278"/>
      <c r="LE30" s="278"/>
      <c r="LF30" s="278"/>
      <c r="LG30" s="278"/>
      <c r="LH30" s="280" t="s">
        <v>84</v>
      </c>
      <c r="LI30" s="280"/>
      <c r="LJ30" s="5" t="s">
        <v>79</v>
      </c>
      <c r="LK30" s="5"/>
      <c r="LL30" s="275"/>
      <c r="LM30" s="275"/>
      <c r="LN30" s="275"/>
      <c r="LO30" s="275"/>
      <c r="LP30" s="275"/>
      <c r="LQ30" s="275"/>
      <c r="LR30" s="275"/>
      <c r="LS30" s="275"/>
      <c r="LT30" s="5"/>
      <c r="LU30" s="5" t="s">
        <v>78</v>
      </c>
      <c r="LV30" s="278"/>
      <c r="LW30" s="278"/>
      <c r="LX30" s="278"/>
      <c r="LY30" s="278"/>
      <c r="LZ30" s="280" t="s">
        <v>84</v>
      </c>
      <c r="MA30" s="280"/>
      <c r="MB30" s="5" t="s">
        <v>79</v>
      </c>
      <c r="MC30" s="5"/>
      <c r="MD30" s="5" t="s">
        <v>78</v>
      </c>
      <c r="ME30" s="278"/>
      <c r="MF30" s="278"/>
      <c r="MG30" s="278"/>
      <c r="MH30" s="278"/>
      <c r="MI30" s="280" t="s">
        <v>84</v>
      </c>
      <c r="MJ30" s="280"/>
      <c r="MK30" s="5" t="s">
        <v>79</v>
      </c>
      <c r="ML30" s="5"/>
      <c r="MM30" s="5" t="s">
        <v>78</v>
      </c>
      <c r="MN30" s="278"/>
      <c r="MO30" s="278"/>
      <c r="MP30" s="278"/>
      <c r="MQ30" s="278"/>
      <c r="MR30" s="280" t="s">
        <v>84</v>
      </c>
      <c r="MS30" s="280"/>
      <c r="MT30" s="5" t="s">
        <v>79</v>
      </c>
      <c r="MU30" s="5"/>
      <c r="MV30" s="275"/>
      <c r="MW30" s="275"/>
      <c r="MX30" s="275"/>
      <c r="MY30" s="275"/>
      <c r="MZ30" s="275"/>
      <c r="NA30" s="275"/>
      <c r="NB30" s="275"/>
      <c r="NC30" s="275"/>
      <c r="ND30" s="5"/>
      <c r="NE30" s="5" t="s">
        <v>78</v>
      </c>
      <c r="NF30" s="278"/>
      <c r="NG30" s="278"/>
      <c r="NH30" s="278"/>
      <c r="NI30" s="278"/>
      <c r="NJ30" s="280" t="s">
        <v>84</v>
      </c>
      <c r="NK30" s="280"/>
      <c r="NL30" s="5" t="s">
        <v>79</v>
      </c>
      <c r="NM30" s="5"/>
      <c r="NN30" s="5" t="s">
        <v>78</v>
      </c>
      <c r="NO30" s="278"/>
      <c r="NP30" s="278"/>
      <c r="NQ30" s="278"/>
      <c r="NR30" s="278"/>
      <c r="NS30" s="280" t="s">
        <v>84</v>
      </c>
      <c r="NT30" s="280"/>
      <c r="NU30" s="5" t="s">
        <v>79</v>
      </c>
      <c r="NV30" s="5"/>
      <c r="NW30" s="5" t="s">
        <v>78</v>
      </c>
      <c r="NX30" s="278"/>
      <c r="NY30" s="278"/>
      <c r="NZ30" s="278"/>
      <c r="OA30" s="278"/>
      <c r="OB30" s="280" t="s">
        <v>84</v>
      </c>
      <c r="OC30" s="280"/>
      <c r="OD30" s="5" t="s">
        <v>79</v>
      </c>
    </row>
    <row r="31" spans="1:394" ht="15" customHeight="1">
      <c r="A31" s="5"/>
      <c r="B31" s="281" t="s">
        <v>81</v>
      </c>
      <c r="C31" s="281"/>
      <c r="D31" s="281"/>
      <c r="E31" s="281"/>
      <c r="F31" s="281"/>
      <c r="G31" s="281"/>
      <c r="H31" s="281"/>
      <c r="I31" s="281"/>
      <c r="J31" s="281"/>
      <c r="K31" s="5" t="s">
        <v>78</v>
      </c>
      <c r="L31" s="285"/>
      <c r="M31" s="285"/>
      <c r="N31" s="285"/>
      <c r="O31" s="285"/>
      <c r="P31" s="280" t="s">
        <v>85</v>
      </c>
      <c r="Q31" s="280"/>
      <c r="R31" s="5" t="s">
        <v>79</v>
      </c>
      <c r="S31" s="5"/>
      <c r="T31" s="5" t="s">
        <v>78</v>
      </c>
      <c r="U31" s="285"/>
      <c r="V31" s="285"/>
      <c r="W31" s="285"/>
      <c r="X31" s="285"/>
      <c r="Y31" s="280" t="s">
        <v>85</v>
      </c>
      <c r="Z31" s="280"/>
      <c r="AA31" s="5" t="s">
        <v>79</v>
      </c>
      <c r="AB31" s="5"/>
      <c r="AC31" s="5" t="s">
        <v>78</v>
      </c>
      <c r="AD31" s="285"/>
      <c r="AE31" s="285"/>
      <c r="AF31" s="285"/>
      <c r="AG31" s="285"/>
      <c r="AH31" s="280" t="s">
        <v>85</v>
      </c>
      <c r="AI31" s="280"/>
      <c r="AJ31" s="5" t="s">
        <v>79</v>
      </c>
      <c r="AK31" s="5"/>
      <c r="AL31" s="129"/>
      <c r="AQ31" s="129"/>
      <c r="AR31" s="5"/>
      <c r="AS31" s="281" t="s">
        <v>81</v>
      </c>
      <c r="AT31" s="281"/>
      <c r="AU31" s="281"/>
      <c r="AV31" s="281"/>
      <c r="AW31" s="281"/>
      <c r="AX31" s="281"/>
      <c r="AY31" s="281"/>
      <c r="AZ31" s="281"/>
      <c r="BA31" s="281"/>
      <c r="BB31" s="5" t="s">
        <v>78</v>
      </c>
      <c r="BC31" s="285"/>
      <c r="BD31" s="285"/>
      <c r="BE31" s="285"/>
      <c r="BF31" s="285"/>
      <c r="BG31" s="280" t="s">
        <v>85</v>
      </c>
      <c r="BH31" s="280"/>
      <c r="BI31" s="5" t="s">
        <v>79</v>
      </c>
      <c r="BJ31" s="5"/>
      <c r="BK31" s="5" t="s">
        <v>78</v>
      </c>
      <c r="BL31" s="285"/>
      <c r="BM31" s="285"/>
      <c r="BN31" s="285"/>
      <c r="BO31" s="285"/>
      <c r="BP31" s="280" t="s">
        <v>85</v>
      </c>
      <c r="BQ31" s="280"/>
      <c r="BR31" s="5" t="s">
        <v>79</v>
      </c>
      <c r="BS31" s="5"/>
      <c r="BT31" s="5" t="s">
        <v>78</v>
      </c>
      <c r="BU31" s="285"/>
      <c r="BV31" s="285"/>
      <c r="BW31" s="285"/>
      <c r="BX31" s="285"/>
      <c r="BY31" s="280" t="s">
        <v>85</v>
      </c>
      <c r="BZ31" s="280"/>
      <c r="CA31" s="5" t="s">
        <v>79</v>
      </c>
      <c r="CB31" s="5"/>
      <c r="CC31" s="129"/>
      <c r="CD31" s="226"/>
      <c r="CE31" s="226"/>
      <c r="CF31" s="226"/>
      <c r="CG31" s="226"/>
      <c r="CH31" s="129"/>
      <c r="CI31" s="5"/>
      <c r="CJ31" s="5"/>
      <c r="CK31" s="281" t="s">
        <v>81</v>
      </c>
      <c r="CL31" s="281"/>
      <c r="CM31" s="281"/>
      <c r="CN31" s="281"/>
      <c r="CO31" s="281"/>
      <c r="CP31" s="281"/>
      <c r="CQ31" s="281"/>
      <c r="CR31" s="281"/>
      <c r="CS31" s="281"/>
      <c r="CT31" s="5" t="s">
        <v>78</v>
      </c>
      <c r="CU31" s="285"/>
      <c r="CV31" s="285"/>
      <c r="CW31" s="285"/>
      <c r="CX31" s="285"/>
      <c r="CY31" s="280" t="s">
        <v>85</v>
      </c>
      <c r="CZ31" s="280"/>
      <c r="DA31" s="5" t="s">
        <v>79</v>
      </c>
      <c r="DB31" s="5"/>
      <c r="DC31" s="5" t="s">
        <v>78</v>
      </c>
      <c r="DD31" s="285"/>
      <c r="DE31" s="285"/>
      <c r="DF31" s="285"/>
      <c r="DG31" s="285"/>
      <c r="DH31" s="280" t="s">
        <v>85</v>
      </c>
      <c r="DI31" s="280"/>
      <c r="DJ31" s="5" t="s">
        <v>79</v>
      </c>
      <c r="DK31" s="5"/>
      <c r="DL31" s="5" t="s">
        <v>78</v>
      </c>
      <c r="DM31" s="285"/>
      <c r="DN31" s="285"/>
      <c r="DO31" s="285"/>
      <c r="DP31" s="285"/>
      <c r="DQ31" s="280" t="s">
        <v>85</v>
      </c>
      <c r="DR31" s="280"/>
      <c r="DS31" s="5" t="s">
        <v>79</v>
      </c>
      <c r="DT31" s="5"/>
      <c r="DU31" s="231"/>
      <c r="DV31" s="231"/>
      <c r="DW31" s="231"/>
      <c r="DX31" s="231"/>
      <c r="DY31" s="231"/>
      <c r="DZ31" s="5"/>
      <c r="EA31" s="5"/>
      <c r="EB31" s="281" t="s">
        <v>81</v>
      </c>
      <c r="EC31" s="281"/>
      <c r="ED31" s="281"/>
      <c r="EE31" s="281"/>
      <c r="EF31" s="281"/>
      <c r="EG31" s="281"/>
      <c r="EH31" s="281"/>
      <c r="EI31" s="281"/>
      <c r="EJ31" s="281"/>
      <c r="EK31" s="5" t="s">
        <v>78</v>
      </c>
      <c r="EL31" s="285"/>
      <c r="EM31" s="285"/>
      <c r="EN31" s="285"/>
      <c r="EO31" s="285"/>
      <c r="EP31" s="280" t="s">
        <v>85</v>
      </c>
      <c r="EQ31" s="280"/>
      <c r="ER31" s="5" t="s">
        <v>79</v>
      </c>
      <c r="ES31" s="5"/>
      <c r="ET31" s="5" t="s">
        <v>78</v>
      </c>
      <c r="EU31" s="285"/>
      <c r="EV31" s="285"/>
      <c r="EW31" s="285"/>
      <c r="EX31" s="285"/>
      <c r="EY31" s="280" t="s">
        <v>85</v>
      </c>
      <c r="EZ31" s="280"/>
      <c r="FA31" s="5" t="s">
        <v>79</v>
      </c>
      <c r="FB31" s="5"/>
      <c r="FC31" s="5" t="s">
        <v>78</v>
      </c>
      <c r="FD31" s="285"/>
      <c r="FE31" s="285"/>
      <c r="FF31" s="285"/>
      <c r="FG31" s="285"/>
      <c r="FH31" s="280" t="s">
        <v>85</v>
      </c>
      <c r="FI31" s="280"/>
      <c r="FJ31" s="5" t="s">
        <v>79</v>
      </c>
      <c r="FK31" s="5"/>
      <c r="FL31" s="231"/>
      <c r="FM31" s="231"/>
      <c r="FN31" s="231"/>
      <c r="FO31" s="231"/>
      <c r="FP31" s="5"/>
      <c r="FQ31" s="5"/>
      <c r="FR31" s="281" t="s">
        <v>81</v>
      </c>
      <c r="FS31" s="281"/>
      <c r="FT31" s="281"/>
      <c r="FU31" s="281"/>
      <c r="FV31" s="281"/>
      <c r="FW31" s="281"/>
      <c r="FX31" s="281"/>
      <c r="FY31" s="281"/>
      <c r="FZ31" s="281"/>
      <c r="GA31" s="5" t="s">
        <v>78</v>
      </c>
      <c r="GB31" s="279"/>
      <c r="GC31" s="279"/>
      <c r="GD31" s="279"/>
      <c r="GE31" s="279"/>
      <c r="GF31" s="280" t="s">
        <v>85</v>
      </c>
      <c r="GG31" s="280"/>
      <c r="GH31" s="5" t="s">
        <v>79</v>
      </c>
      <c r="GI31" s="5"/>
      <c r="GJ31" s="5" t="s">
        <v>78</v>
      </c>
      <c r="GK31" s="279"/>
      <c r="GL31" s="279"/>
      <c r="GM31" s="279"/>
      <c r="GN31" s="279"/>
      <c r="GO31" s="280" t="s">
        <v>85</v>
      </c>
      <c r="GP31" s="280"/>
      <c r="GQ31" s="5" t="s">
        <v>79</v>
      </c>
      <c r="GR31" s="5"/>
      <c r="GS31" s="5" t="s">
        <v>78</v>
      </c>
      <c r="GT31" s="279"/>
      <c r="GU31" s="279"/>
      <c r="GV31" s="279"/>
      <c r="GW31" s="279"/>
      <c r="GX31" s="280" t="s">
        <v>85</v>
      </c>
      <c r="GY31" s="280"/>
      <c r="GZ31" s="5" t="s">
        <v>79</v>
      </c>
      <c r="HA31" s="5"/>
      <c r="HB31" s="231"/>
      <c r="HC31" s="231"/>
      <c r="HD31" s="231"/>
      <c r="HE31" s="231"/>
      <c r="HF31" s="5"/>
      <c r="HG31" s="5"/>
      <c r="HH31" s="281" t="s">
        <v>81</v>
      </c>
      <c r="HI31" s="281"/>
      <c r="HJ31" s="281"/>
      <c r="HK31" s="281"/>
      <c r="HL31" s="281"/>
      <c r="HM31" s="281"/>
      <c r="HN31" s="281"/>
      <c r="HO31" s="281"/>
      <c r="HP31" s="281"/>
      <c r="HQ31" s="5" t="s">
        <v>78</v>
      </c>
      <c r="HR31" s="279"/>
      <c r="HS31" s="279"/>
      <c r="HT31" s="279"/>
      <c r="HU31" s="279"/>
      <c r="HV31" s="280" t="s">
        <v>85</v>
      </c>
      <c r="HW31" s="280"/>
      <c r="HX31" s="5" t="s">
        <v>79</v>
      </c>
      <c r="HY31" s="5"/>
      <c r="HZ31" s="5" t="s">
        <v>78</v>
      </c>
      <c r="IA31" s="279"/>
      <c r="IB31" s="279"/>
      <c r="IC31" s="279"/>
      <c r="ID31" s="279"/>
      <c r="IE31" s="280" t="s">
        <v>85</v>
      </c>
      <c r="IF31" s="280"/>
      <c r="IG31" s="5" t="s">
        <v>79</v>
      </c>
      <c r="IH31" s="5"/>
      <c r="II31" s="5" t="s">
        <v>78</v>
      </c>
      <c r="IJ31" s="279"/>
      <c r="IK31" s="279"/>
      <c r="IL31" s="279"/>
      <c r="IM31" s="279"/>
      <c r="IN31" s="280" t="s">
        <v>85</v>
      </c>
      <c r="IO31" s="280"/>
      <c r="IP31" s="5" t="s">
        <v>79</v>
      </c>
      <c r="IQ31" s="5"/>
      <c r="IR31" s="281" t="s">
        <v>81</v>
      </c>
      <c r="IS31" s="281"/>
      <c r="IT31" s="281"/>
      <c r="IU31" s="281"/>
      <c r="IV31" s="281"/>
      <c r="IW31" s="281"/>
      <c r="IX31" s="281"/>
      <c r="IY31" s="281"/>
      <c r="IZ31" s="281"/>
      <c r="JA31" s="5" t="s">
        <v>78</v>
      </c>
      <c r="JB31" s="279"/>
      <c r="JC31" s="279"/>
      <c r="JD31" s="279"/>
      <c r="JE31" s="279"/>
      <c r="JF31" s="280" t="s">
        <v>85</v>
      </c>
      <c r="JG31" s="280"/>
      <c r="JH31" s="5" t="s">
        <v>79</v>
      </c>
      <c r="JI31" s="5"/>
      <c r="JJ31" s="5" t="s">
        <v>78</v>
      </c>
      <c r="JK31" s="279"/>
      <c r="JL31" s="279"/>
      <c r="JM31" s="279"/>
      <c r="JN31" s="279"/>
      <c r="JO31" s="280" t="s">
        <v>85</v>
      </c>
      <c r="JP31" s="280"/>
      <c r="JQ31" s="5" t="s">
        <v>79</v>
      </c>
      <c r="JR31" s="5"/>
      <c r="JS31" s="5" t="s">
        <v>78</v>
      </c>
      <c r="JT31" s="279"/>
      <c r="JU31" s="279"/>
      <c r="JV31" s="279"/>
      <c r="JW31" s="279"/>
      <c r="JX31" s="280" t="s">
        <v>85</v>
      </c>
      <c r="JY31" s="280"/>
      <c r="JZ31" s="5" t="s">
        <v>79</v>
      </c>
      <c r="KA31" s="5"/>
      <c r="KB31" s="281" t="s">
        <v>81</v>
      </c>
      <c r="KC31" s="281"/>
      <c r="KD31" s="281"/>
      <c r="KE31" s="281"/>
      <c r="KF31" s="281"/>
      <c r="KG31" s="281"/>
      <c r="KH31" s="281"/>
      <c r="KI31" s="281"/>
      <c r="KJ31" s="281"/>
      <c r="KK31" s="5" t="s">
        <v>78</v>
      </c>
      <c r="KL31" s="279"/>
      <c r="KM31" s="279"/>
      <c r="KN31" s="279"/>
      <c r="KO31" s="279"/>
      <c r="KP31" s="280" t="s">
        <v>85</v>
      </c>
      <c r="KQ31" s="280"/>
      <c r="KR31" s="5" t="s">
        <v>79</v>
      </c>
      <c r="KS31" s="5"/>
      <c r="KT31" s="5" t="s">
        <v>78</v>
      </c>
      <c r="KU31" s="279"/>
      <c r="KV31" s="279"/>
      <c r="KW31" s="279"/>
      <c r="KX31" s="279"/>
      <c r="KY31" s="280" t="s">
        <v>85</v>
      </c>
      <c r="KZ31" s="280"/>
      <c r="LA31" s="5" t="s">
        <v>79</v>
      </c>
      <c r="LB31" s="5"/>
      <c r="LC31" s="5" t="s">
        <v>78</v>
      </c>
      <c r="LD31" s="279"/>
      <c r="LE31" s="279"/>
      <c r="LF31" s="279"/>
      <c r="LG31" s="279"/>
      <c r="LH31" s="280" t="s">
        <v>85</v>
      </c>
      <c r="LI31" s="280"/>
      <c r="LJ31" s="5" t="s">
        <v>79</v>
      </c>
      <c r="LK31" s="5"/>
      <c r="LL31" s="281" t="s">
        <v>81</v>
      </c>
      <c r="LM31" s="281"/>
      <c r="LN31" s="281"/>
      <c r="LO31" s="281"/>
      <c r="LP31" s="281"/>
      <c r="LQ31" s="281"/>
      <c r="LR31" s="281"/>
      <c r="LS31" s="281"/>
      <c r="LT31" s="281"/>
      <c r="LU31" s="5" t="s">
        <v>78</v>
      </c>
      <c r="LV31" s="279"/>
      <c r="LW31" s="279"/>
      <c r="LX31" s="279"/>
      <c r="LY31" s="279"/>
      <c r="LZ31" s="280" t="s">
        <v>85</v>
      </c>
      <c r="MA31" s="280"/>
      <c r="MB31" s="5" t="s">
        <v>79</v>
      </c>
      <c r="MC31" s="5"/>
      <c r="MD31" s="5" t="s">
        <v>78</v>
      </c>
      <c r="ME31" s="279"/>
      <c r="MF31" s="279"/>
      <c r="MG31" s="279"/>
      <c r="MH31" s="279"/>
      <c r="MI31" s="280" t="s">
        <v>85</v>
      </c>
      <c r="MJ31" s="280"/>
      <c r="MK31" s="5" t="s">
        <v>79</v>
      </c>
      <c r="ML31" s="5"/>
      <c r="MM31" s="5" t="s">
        <v>78</v>
      </c>
      <c r="MN31" s="279"/>
      <c r="MO31" s="279"/>
      <c r="MP31" s="279"/>
      <c r="MQ31" s="279"/>
      <c r="MR31" s="280" t="s">
        <v>85</v>
      </c>
      <c r="MS31" s="280"/>
      <c r="MT31" s="5" t="s">
        <v>79</v>
      </c>
      <c r="MU31" s="5"/>
      <c r="MV31" s="281" t="s">
        <v>81</v>
      </c>
      <c r="MW31" s="281"/>
      <c r="MX31" s="281"/>
      <c r="MY31" s="281"/>
      <c r="MZ31" s="281"/>
      <c r="NA31" s="281"/>
      <c r="NB31" s="281"/>
      <c r="NC31" s="281"/>
      <c r="ND31" s="281"/>
      <c r="NE31" s="5" t="s">
        <v>78</v>
      </c>
      <c r="NF31" s="279"/>
      <c r="NG31" s="279"/>
      <c r="NH31" s="279"/>
      <c r="NI31" s="279"/>
      <c r="NJ31" s="280" t="s">
        <v>85</v>
      </c>
      <c r="NK31" s="280"/>
      <c r="NL31" s="5" t="s">
        <v>79</v>
      </c>
      <c r="NM31" s="5"/>
      <c r="NN31" s="5" t="s">
        <v>78</v>
      </c>
      <c r="NO31" s="279"/>
      <c r="NP31" s="279"/>
      <c r="NQ31" s="279"/>
      <c r="NR31" s="279"/>
      <c r="NS31" s="280" t="s">
        <v>85</v>
      </c>
      <c r="NT31" s="280"/>
      <c r="NU31" s="5" t="s">
        <v>79</v>
      </c>
      <c r="NV31" s="5"/>
      <c r="NW31" s="5" t="s">
        <v>78</v>
      </c>
      <c r="NX31" s="279"/>
      <c r="NY31" s="279"/>
      <c r="NZ31" s="279"/>
      <c r="OA31" s="279"/>
      <c r="OB31" s="280" t="s">
        <v>85</v>
      </c>
      <c r="OC31" s="280"/>
      <c r="OD31" s="5" t="s">
        <v>79</v>
      </c>
    </row>
    <row r="32" spans="1:394" ht="28.5" customHeight="1">
      <c r="A32" s="5"/>
      <c r="B32" s="275" t="s">
        <v>257</v>
      </c>
      <c r="C32" s="275"/>
      <c r="D32" s="275"/>
      <c r="E32" s="275"/>
      <c r="F32" s="275"/>
      <c r="G32" s="275"/>
      <c r="H32" s="275"/>
      <c r="I32" s="275"/>
      <c r="J32" s="275"/>
      <c r="K32" s="5" t="s">
        <v>78</v>
      </c>
      <c r="L32" s="279"/>
      <c r="M32" s="279"/>
      <c r="N32" s="279"/>
      <c r="O32" s="279"/>
      <c r="P32" s="279"/>
      <c r="Q32" s="279"/>
      <c r="R32" s="5" t="s">
        <v>79</v>
      </c>
      <c r="S32" s="5"/>
      <c r="T32" s="5" t="s">
        <v>78</v>
      </c>
      <c r="U32" s="279"/>
      <c r="V32" s="279"/>
      <c r="W32" s="279"/>
      <c r="X32" s="279"/>
      <c r="Y32" s="279"/>
      <c r="Z32" s="279"/>
      <c r="AA32" s="5" t="s">
        <v>79</v>
      </c>
      <c r="AB32" s="5"/>
      <c r="AC32" s="5" t="s">
        <v>78</v>
      </c>
      <c r="AD32" s="279"/>
      <c r="AE32" s="279"/>
      <c r="AF32" s="279"/>
      <c r="AG32" s="279"/>
      <c r="AH32" s="279"/>
      <c r="AI32" s="279"/>
      <c r="AJ32" s="5" t="s">
        <v>79</v>
      </c>
      <c r="AK32" s="5"/>
      <c r="AL32" s="129"/>
      <c r="AQ32" s="129"/>
      <c r="AR32" s="5"/>
      <c r="AS32" s="275" t="s">
        <v>257</v>
      </c>
      <c r="AT32" s="275"/>
      <c r="AU32" s="275"/>
      <c r="AV32" s="275"/>
      <c r="AW32" s="275"/>
      <c r="AX32" s="275"/>
      <c r="AY32" s="275"/>
      <c r="AZ32" s="275"/>
      <c r="BA32" s="275"/>
      <c r="BB32" s="5" t="s">
        <v>78</v>
      </c>
      <c r="BC32" s="285"/>
      <c r="BD32" s="285"/>
      <c r="BE32" s="285"/>
      <c r="BF32" s="285"/>
      <c r="BG32" s="285"/>
      <c r="BH32" s="285"/>
      <c r="BI32" s="5" t="s">
        <v>79</v>
      </c>
      <c r="BJ32" s="5"/>
      <c r="BK32" s="5" t="s">
        <v>78</v>
      </c>
      <c r="BL32" s="285"/>
      <c r="BM32" s="285"/>
      <c r="BN32" s="285"/>
      <c r="BO32" s="285"/>
      <c r="BP32" s="285"/>
      <c r="BQ32" s="285"/>
      <c r="BR32" s="5" t="s">
        <v>79</v>
      </c>
      <c r="BS32" s="5"/>
      <c r="BT32" s="5" t="s">
        <v>78</v>
      </c>
      <c r="BU32" s="285"/>
      <c r="BV32" s="285"/>
      <c r="BW32" s="285"/>
      <c r="BX32" s="285"/>
      <c r="BY32" s="285"/>
      <c r="BZ32" s="285"/>
      <c r="CA32" s="5" t="s">
        <v>79</v>
      </c>
      <c r="CB32" s="5"/>
      <c r="CC32" s="129"/>
      <c r="CD32" s="226"/>
      <c r="CE32" s="226"/>
      <c r="CF32" s="226"/>
      <c r="CG32" s="226"/>
      <c r="CH32" s="129"/>
      <c r="CI32" s="5"/>
      <c r="CJ32" s="5"/>
      <c r="CK32" s="275" t="s">
        <v>257</v>
      </c>
      <c r="CL32" s="275"/>
      <c r="CM32" s="275"/>
      <c r="CN32" s="275"/>
      <c r="CO32" s="275"/>
      <c r="CP32" s="275"/>
      <c r="CQ32" s="275"/>
      <c r="CR32" s="275"/>
      <c r="CS32" s="275"/>
      <c r="CT32" s="5" t="s">
        <v>78</v>
      </c>
      <c r="CU32" s="285"/>
      <c r="CV32" s="285"/>
      <c r="CW32" s="285"/>
      <c r="CX32" s="285"/>
      <c r="CY32" s="285"/>
      <c r="CZ32" s="285"/>
      <c r="DA32" s="5" t="s">
        <v>79</v>
      </c>
      <c r="DB32" s="5"/>
      <c r="DC32" s="5" t="s">
        <v>78</v>
      </c>
      <c r="DD32" s="285"/>
      <c r="DE32" s="285"/>
      <c r="DF32" s="285"/>
      <c r="DG32" s="285"/>
      <c r="DH32" s="285"/>
      <c r="DI32" s="285"/>
      <c r="DJ32" s="5" t="s">
        <v>79</v>
      </c>
      <c r="DK32" s="5"/>
      <c r="DL32" s="5" t="s">
        <v>78</v>
      </c>
      <c r="DM32" s="285"/>
      <c r="DN32" s="285"/>
      <c r="DO32" s="285"/>
      <c r="DP32" s="285"/>
      <c r="DQ32" s="285"/>
      <c r="DR32" s="285"/>
      <c r="DS32" s="5" t="s">
        <v>79</v>
      </c>
      <c r="DT32" s="5"/>
      <c r="DU32" s="231"/>
      <c r="DV32" s="231"/>
      <c r="DW32" s="231"/>
      <c r="DX32" s="231"/>
      <c r="DY32" s="231"/>
      <c r="DZ32" s="5"/>
      <c r="EA32" s="5"/>
      <c r="EB32" s="275" t="s">
        <v>257</v>
      </c>
      <c r="EC32" s="275"/>
      <c r="ED32" s="275"/>
      <c r="EE32" s="275"/>
      <c r="EF32" s="275"/>
      <c r="EG32" s="275"/>
      <c r="EH32" s="275"/>
      <c r="EI32" s="275"/>
      <c r="EJ32" s="275"/>
      <c r="EK32" s="5" t="s">
        <v>78</v>
      </c>
      <c r="EL32" s="285"/>
      <c r="EM32" s="285"/>
      <c r="EN32" s="285"/>
      <c r="EO32" s="285"/>
      <c r="EP32" s="285"/>
      <c r="EQ32" s="285"/>
      <c r="ER32" s="5" t="s">
        <v>79</v>
      </c>
      <c r="ES32" s="5"/>
      <c r="ET32" s="5" t="s">
        <v>78</v>
      </c>
      <c r="EU32" s="285"/>
      <c r="EV32" s="285"/>
      <c r="EW32" s="285"/>
      <c r="EX32" s="285"/>
      <c r="EY32" s="285"/>
      <c r="EZ32" s="285"/>
      <c r="FA32" s="5" t="s">
        <v>79</v>
      </c>
      <c r="FB32" s="5"/>
      <c r="FC32" s="5" t="s">
        <v>78</v>
      </c>
      <c r="FD32" s="285"/>
      <c r="FE32" s="285"/>
      <c r="FF32" s="285"/>
      <c r="FG32" s="285"/>
      <c r="FH32" s="285"/>
      <c r="FI32" s="285"/>
      <c r="FJ32" s="5" t="s">
        <v>79</v>
      </c>
      <c r="FK32" s="5"/>
      <c r="FL32" s="231"/>
      <c r="FM32" s="231"/>
      <c r="FN32" s="231"/>
      <c r="FO32" s="231"/>
      <c r="FP32" s="5"/>
      <c r="FQ32" s="5"/>
      <c r="FR32" s="275" t="s">
        <v>257</v>
      </c>
      <c r="FS32" s="275"/>
      <c r="FT32" s="275"/>
      <c r="FU32" s="275"/>
      <c r="FV32" s="275"/>
      <c r="FW32" s="275"/>
      <c r="FX32" s="275"/>
      <c r="FY32" s="275"/>
      <c r="FZ32" s="275"/>
      <c r="GA32" s="5" t="s">
        <v>78</v>
      </c>
      <c r="GB32" s="279"/>
      <c r="GC32" s="279"/>
      <c r="GD32" s="279"/>
      <c r="GE32" s="279"/>
      <c r="GF32" s="279"/>
      <c r="GG32" s="279"/>
      <c r="GH32" s="5" t="s">
        <v>79</v>
      </c>
      <c r="GI32" s="5"/>
      <c r="GJ32" s="5" t="s">
        <v>78</v>
      </c>
      <c r="GK32" s="279"/>
      <c r="GL32" s="279"/>
      <c r="GM32" s="279"/>
      <c r="GN32" s="279"/>
      <c r="GO32" s="279"/>
      <c r="GP32" s="279"/>
      <c r="GQ32" s="5" t="s">
        <v>79</v>
      </c>
      <c r="GR32" s="5"/>
      <c r="GS32" s="5" t="s">
        <v>78</v>
      </c>
      <c r="GT32" s="279"/>
      <c r="GU32" s="279"/>
      <c r="GV32" s="279"/>
      <c r="GW32" s="279"/>
      <c r="GX32" s="279"/>
      <c r="GY32" s="279"/>
      <c r="GZ32" s="5" t="s">
        <v>79</v>
      </c>
      <c r="HA32" s="5"/>
      <c r="HB32" s="231"/>
      <c r="HC32" s="231"/>
      <c r="HD32" s="231"/>
      <c r="HE32" s="231"/>
      <c r="HF32" s="5"/>
      <c r="HG32" s="5"/>
      <c r="HH32" s="275" t="s">
        <v>257</v>
      </c>
      <c r="HI32" s="275"/>
      <c r="HJ32" s="275"/>
      <c r="HK32" s="275"/>
      <c r="HL32" s="275"/>
      <c r="HM32" s="275"/>
      <c r="HN32" s="275"/>
      <c r="HO32" s="275"/>
      <c r="HP32" s="275"/>
      <c r="HQ32" s="5" t="s">
        <v>78</v>
      </c>
      <c r="HR32" s="279"/>
      <c r="HS32" s="279"/>
      <c r="HT32" s="279"/>
      <c r="HU32" s="279"/>
      <c r="HV32" s="279"/>
      <c r="HW32" s="279"/>
      <c r="HX32" s="5" t="s">
        <v>79</v>
      </c>
      <c r="HY32" s="5"/>
      <c r="HZ32" s="5" t="s">
        <v>78</v>
      </c>
      <c r="IA32" s="279"/>
      <c r="IB32" s="279"/>
      <c r="IC32" s="279"/>
      <c r="ID32" s="279"/>
      <c r="IE32" s="279"/>
      <c r="IF32" s="279"/>
      <c r="IG32" s="5" t="s">
        <v>79</v>
      </c>
      <c r="IH32" s="5"/>
      <c r="II32" s="5" t="s">
        <v>78</v>
      </c>
      <c r="IJ32" s="279"/>
      <c r="IK32" s="279"/>
      <c r="IL32" s="279"/>
      <c r="IM32" s="279"/>
      <c r="IN32" s="279"/>
      <c r="IO32" s="279"/>
      <c r="IP32" s="5" t="s">
        <v>79</v>
      </c>
      <c r="IQ32" s="5"/>
      <c r="IR32" s="275" t="s">
        <v>257</v>
      </c>
      <c r="IS32" s="275"/>
      <c r="IT32" s="275"/>
      <c r="IU32" s="275"/>
      <c r="IV32" s="275"/>
      <c r="IW32" s="275"/>
      <c r="IX32" s="275"/>
      <c r="IY32" s="275"/>
      <c r="IZ32" s="275"/>
      <c r="JA32" s="5" t="s">
        <v>78</v>
      </c>
      <c r="JB32" s="279"/>
      <c r="JC32" s="279"/>
      <c r="JD32" s="279"/>
      <c r="JE32" s="279"/>
      <c r="JF32" s="279"/>
      <c r="JG32" s="279"/>
      <c r="JH32" s="5" t="s">
        <v>79</v>
      </c>
      <c r="JI32" s="5"/>
      <c r="JJ32" s="5" t="s">
        <v>78</v>
      </c>
      <c r="JK32" s="279"/>
      <c r="JL32" s="279"/>
      <c r="JM32" s="279"/>
      <c r="JN32" s="279"/>
      <c r="JO32" s="279"/>
      <c r="JP32" s="279"/>
      <c r="JQ32" s="5" t="s">
        <v>79</v>
      </c>
      <c r="JR32" s="5"/>
      <c r="JS32" s="5" t="s">
        <v>78</v>
      </c>
      <c r="JT32" s="279"/>
      <c r="JU32" s="279"/>
      <c r="JV32" s="279"/>
      <c r="JW32" s="279"/>
      <c r="JX32" s="279"/>
      <c r="JY32" s="279"/>
      <c r="JZ32" s="5" t="s">
        <v>79</v>
      </c>
      <c r="KA32" s="5"/>
      <c r="KB32" s="275" t="s">
        <v>257</v>
      </c>
      <c r="KC32" s="275"/>
      <c r="KD32" s="275"/>
      <c r="KE32" s="275"/>
      <c r="KF32" s="275"/>
      <c r="KG32" s="275"/>
      <c r="KH32" s="275"/>
      <c r="KI32" s="275"/>
      <c r="KJ32" s="275"/>
      <c r="KK32" s="5" t="s">
        <v>78</v>
      </c>
      <c r="KL32" s="279"/>
      <c r="KM32" s="279"/>
      <c r="KN32" s="279"/>
      <c r="KO32" s="279"/>
      <c r="KP32" s="279"/>
      <c r="KQ32" s="279"/>
      <c r="KR32" s="5" t="s">
        <v>79</v>
      </c>
      <c r="KS32" s="5"/>
      <c r="KT32" s="5" t="s">
        <v>78</v>
      </c>
      <c r="KU32" s="279"/>
      <c r="KV32" s="279"/>
      <c r="KW32" s="279"/>
      <c r="KX32" s="279"/>
      <c r="KY32" s="279"/>
      <c r="KZ32" s="279"/>
      <c r="LA32" s="5" t="s">
        <v>79</v>
      </c>
      <c r="LB32" s="5"/>
      <c r="LC32" s="5" t="s">
        <v>78</v>
      </c>
      <c r="LD32" s="279"/>
      <c r="LE32" s="279"/>
      <c r="LF32" s="279"/>
      <c r="LG32" s="279"/>
      <c r="LH32" s="279"/>
      <c r="LI32" s="279"/>
      <c r="LJ32" s="5" t="s">
        <v>79</v>
      </c>
      <c r="LK32" s="5"/>
      <c r="LL32" s="275" t="s">
        <v>257</v>
      </c>
      <c r="LM32" s="275"/>
      <c r="LN32" s="275"/>
      <c r="LO32" s="275"/>
      <c r="LP32" s="275"/>
      <c r="LQ32" s="275"/>
      <c r="LR32" s="275"/>
      <c r="LS32" s="275"/>
      <c r="LT32" s="275"/>
      <c r="LU32" s="5" t="s">
        <v>78</v>
      </c>
      <c r="LV32" s="279"/>
      <c r="LW32" s="279"/>
      <c r="LX32" s="279"/>
      <c r="LY32" s="279"/>
      <c r="LZ32" s="279"/>
      <c r="MA32" s="279"/>
      <c r="MB32" s="5" t="s">
        <v>79</v>
      </c>
      <c r="MC32" s="5"/>
      <c r="MD32" s="5" t="s">
        <v>78</v>
      </c>
      <c r="ME32" s="279"/>
      <c r="MF32" s="279"/>
      <c r="MG32" s="279"/>
      <c r="MH32" s="279"/>
      <c r="MI32" s="279"/>
      <c r="MJ32" s="279"/>
      <c r="MK32" s="5" t="s">
        <v>79</v>
      </c>
      <c r="ML32" s="5"/>
      <c r="MM32" s="5" t="s">
        <v>78</v>
      </c>
      <c r="MN32" s="279"/>
      <c r="MO32" s="279"/>
      <c r="MP32" s="279"/>
      <c r="MQ32" s="279"/>
      <c r="MR32" s="279"/>
      <c r="MS32" s="279"/>
      <c r="MT32" s="5" t="s">
        <v>79</v>
      </c>
      <c r="MU32" s="5"/>
      <c r="MV32" s="275" t="s">
        <v>257</v>
      </c>
      <c r="MW32" s="275"/>
      <c r="MX32" s="275"/>
      <c r="MY32" s="275"/>
      <c r="MZ32" s="275"/>
      <c r="NA32" s="275"/>
      <c r="NB32" s="275"/>
      <c r="NC32" s="275"/>
      <c r="ND32" s="275"/>
      <c r="NE32" s="5" t="s">
        <v>78</v>
      </c>
      <c r="NF32" s="279"/>
      <c r="NG32" s="279"/>
      <c r="NH32" s="279"/>
      <c r="NI32" s="279"/>
      <c r="NJ32" s="279"/>
      <c r="NK32" s="279"/>
      <c r="NL32" s="5" t="s">
        <v>79</v>
      </c>
      <c r="NM32" s="5"/>
      <c r="NN32" s="5" t="s">
        <v>78</v>
      </c>
      <c r="NO32" s="279"/>
      <c r="NP32" s="279"/>
      <c r="NQ32" s="279"/>
      <c r="NR32" s="279"/>
      <c r="NS32" s="279"/>
      <c r="NT32" s="279"/>
      <c r="NU32" s="5" t="s">
        <v>79</v>
      </c>
      <c r="NV32" s="5"/>
      <c r="NW32" s="5" t="s">
        <v>78</v>
      </c>
      <c r="NX32" s="279"/>
      <c r="NY32" s="279"/>
      <c r="NZ32" s="279"/>
      <c r="OA32" s="279"/>
      <c r="OB32" s="279"/>
      <c r="OC32" s="279"/>
      <c r="OD32" s="5" t="s">
        <v>79</v>
      </c>
    </row>
    <row r="33" spans="1:394" ht="29.25" customHeight="1">
      <c r="A33" s="5"/>
      <c r="B33" s="275" t="s">
        <v>258</v>
      </c>
      <c r="C33" s="275"/>
      <c r="D33" s="275"/>
      <c r="E33" s="275"/>
      <c r="F33" s="275"/>
      <c r="G33" s="275"/>
      <c r="H33" s="275"/>
      <c r="I33" s="275"/>
      <c r="J33" s="275"/>
      <c r="K33" s="5" t="s">
        <v>78</v>
      </c>
      <c r="L33" s="279"/>
      <c r="M33" s="279"/>
      <c r="N33" s="279"/>
      <c r="O33" s="279"/>
      <c r="P33" s="279"/>
      <c r="Q33" s="279"/>
      <c r="R33" s="5" t="s">
        <v>79</v>
      </c>
      <c r="S33" s="5"/>
      <c r="T33" s="5" t="s">
        <v>78</v>
      </c>
      <c r="U33" s="279"/>
      <c r="V33" s="279"/>
      <c r="W33" s="279"/>
      <c r="X33" s="279"/>
      <c r="Y33" s="279"/>
      <c r="Z33" s="279"/>
      <c r="AA33" s="5" t="s">
        <v>79</v>
      </c>
      <c r="AB33" s="5"/>
      <c r="AC33" s="5" t="s">
        <v>78</v>
      </c>
      <c r="AD33" s="279"/>
      <c r="AE33" s="279"/>
      <c r="AF33" s="279"/>
      <c r="AG33" s="279"/>
      <c r="AH33" s="279"/>
      <c r="AI33" s="279"/>
      <c r="AJ33" s="5" t="s">
        <v>79</v>
      </c>
      <c r="AK33" s="5"/>
      <c r="AL33" s="129"/>
      <c r="AQ33" s="129"/>
      <c r="AR33" s="5"/>
      <c r="AS33" s="275" t="s">
        <v>258</v>
      </c>
      <c r="AT33" s="275"/>
      <c r="AU33" s="275"/>
      <c r="AV33" s="275"/>
      <c r="AW33" s="275"/>
      <c r="AX33" s="275"/>
      <c r="AY33" s="275"/>
      <c r="AZ33" s="275"/>
      <c r="BA33" s="275"/>
      <c r="BB33" s="5" t="s">
        <v>78</v>
      </c>
      <c r="BC33" s="285"/>
      <c r="BD33" s="285"/>
      <c r="BE33" s="285"/>
      <c r="BF33" s="285"/>
      <c r="BG33" s="285"/>
      <c r="BH33" s="285"/>
      <c r="BI33" s="5" t="s">
        <v>79</v>
      </c>
      <c r="BJ33" s="5"/>
      <c r="BK33" s="5" t="s">
        <v>78</v>
      </c>
      <c r="BL33" s="285"/>
      <c r="BM33" s="285"/>
      <c r="BN33" s="285"/>
      <c r="BO33" s="285"/>
      <c r="BP33" s="285"/>
      <c r="BQ33" s="285"/>
      <c r="BR33" s="5" t="s">
        <v>79</v>
      </c>
      <c r="BS33" s="5"/>
      <c r="BT33" s="5" t="s">
        <v>78</v>
      </c>
      <c r="BU33" s="285"/>
      <c r="BV33" s="285"/>
      <c r="BW33" s="285"/>
      <c r="BX33" s="285"/>
      <c r="BY33" s="285"/>
      <c r="BZ33" s="285"/>
      <c r="CA33" s="5" t="s">
        <v>79</v>
      </c>
      <c r="CB33" s="5"/>
      <c r="CC33" s="129"/>
      <c r="CD33" s="226"/>
      <c r="CE33" s="226"/>
      <c r="CF33" s="226"/>
      <c r="CG33" s="226"/>
      <c r="CH33" s="129"/>
      <c r="CI33" s="5"/>
      <c r="CJ33" s="5"/>
      <c r="CK33" s="275" t="s">
        <v>258</v>
      </c>
      <c r="CL33" s="275"/>
      <c r="CM33" s="275"/>
      <c r="CN33" s="275"/>
      <c r="CO33" s="275"/>
      <c r="CP33" s="275"/>
      <c r="CQ33" s="275"/>
      <c r="CR33" s="275"/>
      <c r="CS33" s="275"/>
      <c r="CT33" s="5" t="s">
        <v>78</v>
      </c>
      <c r="CU33" s="285"/>
      <c r="CV33" s="285"/>
      <c r="CW33" s="285"/>
      <c r="CX33" s="285"/>
      <c r="CY33" s="285"/>
      <c r="CZ33" s="285"/>
      <c r="DA33" s="5" t="s">
        <v>79</v>
      </c>
      <c r="DB33" s="5"/>
      <c r="DC33" s="5" t="s">
        <v>78</v>
      </c>
      <c r="DD33" s="285"/>
      <c r="DE33" s="285"/>
      <c r="DF33" s="285"/>
      <c r="DG33" s="285"/>
      <c r="DH33" s="285"/>
      <c r="DI33" s="285"/>
      <c r="DJ33" s="5" t="s">
        <v>79</v>
      </c>
      <c r="DK33" s="5"/>
      <c r="DL33" s="5" t="s">
        <v>78</v>
      </c>
      <c r="DM33" s="285"/>
      <c r="DN33" s="285"/>
      <c r="DO33" s="285"/>
      <c r="DP33" s="285"/>
      <c r="DQ33" s="285"/>
      <c r="DR33" s="285"/>
      <c r="DS33" s="5" t="s">
        <v>79</v>
      </c>
      <c r="DT33" s="5"/>
      <c r="DU33" s="231"/>
      <c r="DV33" s="231"/>
      <c r="DW33" s="231"/>
      <c r="DX33" s="231"/>
      <c r="DY33" s="231"/>
      <c r="DZ33" s="5"/>
      <c r="EA33" s="5"/>
      <c r="EB33" s="275" t="s">
        <v>258</v>
      </c>
      <c r="EC33" s="275"/>
      <c r="ED33" s="275"/>
      <c r="EE33" s="275"/>
      <c r="EF33" s="275"/>
      <c r="EG33" s="275"/>
      <c r="EH33" s="275"/>
      <c r="EI33" s="275"/>
      <c r="EJ33" s="275"/>
      <c r="EK33" s="5" t="s">
        <v>78</v>
      </c>
      <c r="EL33" s="285"/>
      <c r="EM33" s="285"/>
      <c r="EN33" s="285"/>
      <c r="EO33" s="285"/>
      <c r="EP33" s="285"/>
      <c r="EQ33" s="285"/>
      <c r="ER33" s="5" t="s">
        <v>79</v>
      </c>
      <c r="ES33" s="5"/>
      <c r="ET33" s="5" t="s">
        <v>78</v>
      </c>
      <c r="EU33" s="285"/>
      <c r="EV33" s="285"/>
      <c r="EW33" s="285"/>
      <c r="EX33" s="285"/>
      <c r="EY33" s="285"/>
      <c r="EZ33" s="285"/>
      <c r="FA33" s="5" t="s">
        <v>79</v>
      </c>
      <c r="FB33" s="5"/>
      <c r="FC33" s="5" t="s">
        <v>78</v>
      </c>
      <c r="FD33" s="285"/>
      <c r="FE33" s="285"/>
      <c r="FF33" s="285"/>
      <c r="FG33" s="285"/>
      <c r="FH33" s="285"/>
      <c r="FI33" s="285"/>
      <c r="FJ33" s="5" t="s">
        <v>79</v>
      </c>
      <c r="FK33" s="5"/>
      <c r="FL33" s="231"/>
      <c r="FM33" s="231"/>
      <c r="FN33" s="231"/>
      <c r="FO33" s="231"/>
      <c r="FP33" s="5"/>
      <c r="FQ33" s="5"/>
      <c r="FR33" s="275" t="s">
        <v>258</v>
      </c>
      <c r="FS33" s="275"/>
      <c r="FT33" s="275"/>
      <c r="FU33" s="275"/>
      <c r="FV33" s="275"/>
      <c r="FW33" s="275"/>
      <c r="FX33" s="275"/>
      <c r="FY33" s="275"/>
      <c r="FZ33" s="275"/>
      <c r="GA33" s="5" t="s">
        <v>78</v>
      </c>
      <c r="GB33" s="279"/>
      <c r="GC33" s="279"/>
      <c r="GD33" s="279"/>
      <c r="GE33" s="279"/>
      <c r="GF33" s="279"/>
      <c r="GG33" s="279"/>
      <c r="GH33" s="5" t="s">
        <v>79</v>
      </c>
      <c r="GI33" s="5"/>
      <c r="GJ33" s="5" t="s">
        <v>78</v>
      </c>
      <c r="GK33" s="279"/>
      <c r="GL33" s="279"/>
      <c r="GM33" s="279"/>
      <c r="GN33" s="279"/>
      <c r="GO33" s="279"/>
      <c r="GP33" s="279"/>
      <c r="GQ33" s="5" t="s">
        <v>79</v>
      </c>
      <c r="GR33" s="5"/>
      <c r="GS33" s="5" t="s">
        <v>78</v>
      </c>
      <c r="GT33" s="279"/>
      <c r="GU33" s="279"/>
      <c r="GV33" s="279"/>
      <c r="GW33" s="279"/>
      <c r="GX33" s="279"/>
      <c r="GY33" s="279"/>
      <c r="GZ33" s="5" t="s">
        <v>79</v>
      </c>
      <c r="HA33" s="5"/>
      <c r="HB33" s="231"/>
      <c r="HC33" s="231"/>
      <c r="HD33" s="231"/>
      <c r="HE33" s="231"/>
      <c r="HF33" s="5"/>
      <c r="HG33" s="5"/>
      <c r="HH33" s="275" t="s">
        <v>258</v>
      </c>
      <c r="HI33" s="275"/>
      <c r="HJ33" s="275"/>
      <c r="HK33" s="275"/>
      <c r="HL33" s="275"/>
      <c r="HM33" s="275"/>
      <c r="HN33" s="275"/>
      <c r="HO33" s="275"/>
      <c r="HP33" s="275"/>
      <c r="HQ33" s="5" t="s">
        <v>78</v>
      </c>
      <c r="HR33" s="279"/>
      <c r="HS33" s="279"/>
      <c r="HT33" s="279"/>
      <c r="HU33" s="279"/>
      <c r="HV33" s="279"/>
      <c r="HW33" s="279"/>
      <c r="HX33" s="5" t="s">
        <v>79</v>
      </c>
      <c r="HY33" s="5"/>
      <c r="HZ33" s="5" t="s">
        <v>78</v>
      </c>
      <c r="IA33" s="279"/>
      <c r="IB33" s="279"/>
      <c r="IC33" s="279"/>
      <c r="ID33" s="279"/>
      <c r="IE33" s="279"/>
      <c r="IF33" s="279"/>
      <c r="IG33" s="5" t="s">
        <v>79</v>
      </c>
      <c r="IH33" s="5"/>
      <c r="II33" s="5" t="s">
        <v>78</v>
      </c>
      <c r="IJ33" s="279"/>
      <c r="IK33" s="279"/>
      <c r="IL33" s="279"/>
      <c r="IM33" s="279"/>
      <c r="IN33" s="279"/>
      <c r="IO33" s="279"/>
      <c r="IP33" s="5" t="s">
        <v>79</v>
      </c>
      <c r="IQ33" s="5"/>
      <c r="IR33" s="275" t="s">
        <v>258</v>
      </c>
      <c r="IS33" s="275"/>
      <c r="IT33" s="275"/>
      <c r="IU33" s="275"/>
      <c r="IV33" s="275"/>
      <c r="IW33" s="275"/>
      <c r="IX33" s="275"/>
      <c r="IY33" s="275"/>
      <c r="IZ33" s="275"/>
      <c r="JA33" s="5" t="s">
        <v>78</v>
      </c>
      <c r="JB33" s="279"/>
      <c r="JC33" s="279"/>
      <c r="JD33" s="279"/>
      <c r="JE33" s="279"/>
      <c r="JF33" s="279"/>
      <c r="JG33" s="279"/>
      <c r="JH33" s="5" t="s">
        <v>79</v>
      </c>
      <c r="JI33" s="5"/>
      <c r="JJ33" s="5" t="s">
        <v>78</v>
      </c>
      <c r="JK33" s="279"/>
      <c r="JL33" s="279"/>
      <c r="JM33" s="279"/>
      <c r="JN33" s="279"/>
      <c r="JO33" s="279"/>
      <c r="JP33" s="279"/>
      <c r="JQ33" s="5" t="s">
        <v>79</v>
      </c>
      <c r="JR33" s="5"/>
      <c r="JS33" s="5" t="s">
        <v>78</v>
      </c>
      <c r="JT33" s="279"/>
      <c r="JU33" s="279"/>
      <c r="JV33" s="279"/>
      <c r="JW33" s="279"/>
      <c r="JX33" s="279"/>
      <c r="JY33" s="279"/>
      <c r="JZ33" s="5" t="s">
        <v>79</v>
      </c>
      <c r="KA33" s="5"/>
      <c r="KB33" s="275" t="s">
        <v>258</v>
      </c>
      <c r="KC33" s="275"/>
      <c r="KD33" s="275"/>
      <c r="KE33" s="275"/>
      <c r="KF33" s="275"/>
      <c r="KG33" s="275"/>
      <c r="KH33" s="275"/>
      <c r="KI33" s="275"/>
      <c r="KJ33" s="275"/>
      <c r="KK33" s="5" t="s">
        <v>78</v>
      </c>
      <c r="KL33" s="279"/>
      <c r="KM33" s="279"/>
      <c r="KN33" s="279"/>
      <c r="KO33" s="279"/>
      <c r="KP33" s="279"/>
      <c r="KQ33" s="279"/>
      <c r="KR33" s="5" t="s">
        <v>79</v>
      </c>
      <c r="KS33" s="5"/>
      <c r="KT33" s="5" t="s">
        <v>78</v>
      </c>
      <c r="KU33" s="279"/>
      <c r="KV33" s="279"/>
      <c r="KW33" s="279"/>
      <c r="KX33" s="279"/>
      <c r="KY33" s="279"/>
      <c r="KZ33" s="279"/>
      <c r="LA33" s="5" t="s">
        <v>79</v>
      </c>
      <c r="LB33" s="5"/>
      <c r="LC33" s="5" t="s">
        <v>78</v>
      </c>
      <c r="LD33" s="279"/>
      <c r="LE33" s="279"/>
      <c r="LF33" s="279"/>
      <c r="LG33" s="279"/>
      <c r="LH33" s="279"/>
      <c r="LI33" s="279"/>
      <c r="LJ33" s="5" t="s">
        <v>79</v>
      </c>
      <c r="LK33" s="5"/>
      <c r="LL33" s="275" t="s">
        <v>258</v>
      </c>
      <c r="LM33" s="275"/>
      <c r="LN33" s="275"/>
      <c r="LO33" s="275"/>
      <c r="LP33" s="275"/>
      <c r="LQ33" s="275"/>
      <c r="LR33" s="275"/>
      <c r="LS33" s="275"/>
      <c r="LT33" s="275"/>
      <c r="LU33" s="5" t="s">
        <v>78</v>
      </c>
      <c r="LV33" s="279"/>
      <c r="LW33" s="279"/>
      <c r="LX33" s="279"/>
      <c r="LY33" s="279"/>
      <c r="LZ33" s="279"/>
      <c r="MA33" s="279"/>
      <c r="MB33" s="5" t="s">
        <v>79</v>
      </c>
      <c r="MC33" s="5"/>
      <c r="MD33" s="5" t="s">
        <v>78</v>
      </c>
      <c r="ME33" s="279"/>
      <c r="MF33" s="279"/>
      <c r="MG33" s="279"/>
      <c r="MH33" s="279"/>
      <c r="MI33" s="279"/>
      <c r="MJ33" s="279"/>
      <c r="MK33" s="5" t="s">
        <v>79</v>
      </c>
      <c r="ML33" s="5"/>
      <c r="MM33" s="5" t="s">
        <v>78</v>
      </c>
      <c r="MN33" s="279"/>
      <c r="MO33" s="279"/>
      <c r="MP33" s="279"/>
      <c r="MQ33" s="279"/>
      <c r="MR33" s="279"/>
      <c r="MS33" s="279"/>
      <c r="MT33" s="5" t="s">
        <v>79</v>
      </c>
      <c r="MU33" s="5"/>
      <c r="MV33" s="275" t="s">
        <v>258</v>
      </c>
      <c r="MW33" s="275"/>
      <c r="MX33" s="275"/>
      <c r="MY33" s="275"/>
      <c r="MZ33" s="275"/>
      <c r="NA33" s="275"/>
      <c r="NB33" s="275"/>
      <c r="NC33" s="275"/>
      <c r="ND33" s="275"/>
      <c r="NE33" s="5" t="s">
        <v>78</v>
      </c>
      <c r="NF33" s="279"/>
      <c r="NG33" s="279"/>
      <c r="NH33" s="279"/>
      <c r="NI33" s="279"/>
      <c r="NJ33" s="279"/>
      <c r="NK33" s="279"/>
      <c r="NL33" s="5" t="s">
        <v>79</v>
      </c>
      <c r="NM33" s="5"/>
      <c r="NN33" s="5" t="s">
        <v>78</v>
      </c>
      <c r="NO33" s="279"/>
      <c r="NP33" s="279"/>
      <c r="NQ33" s="279"/>
      <c r="NR33" s="279"/>
      <c r="NS33" s="279"/>
      <c r="NT33" s="279"/>
      <c r="NU33" s="5" t="s">
        <v>79</v>
      </c>
      <c r="NV33" s="5"/>
      <c r="NW33" s="5" t="s">
        <v>78</v>
      </c>
      <c r="NX33" s="279"/>
      <c r="NY33" s="279"/>
      <c r="NZ33" s="279"/>
      <c r="OA33" s="279"/>
      <c r="OB33" s="279"/>
      <c r="OC33" s="279"/>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29"/>
      <c r="AQ34" s="129"/>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29"/>
      <c r="CD34" s="226"/>
      <c r="CE34" s="226"/>
      <c r="CF34" s="226"/>
      <c r="CG34" s="226"/>
      <c r="CH34" s="129"/>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31"/>
      <c r="DV34" s="231"/>
      <c r="DW34" s="231"/>
      <c r="DX34" s="231"/>
      <c r="DY34" s="231"/>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31"/>
      <c r="FM34" s="231"/>
      <c r="FN34" s="231"/>
      <c r="FO34" s="231"/>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31"/>
      <c r="HC34" s="231"/>
      <c r="HD34" s="231"/>
      <c r="HE34" s="231"/>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129"/>
      <c r="AQ35" s="129"/>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129"/>
      <c r="CD35" s="226"/>
      <c r="CE35" s="226"/>
      <c r="CF35" s="226"/>
      <c r="CG35" s="226"/>
      <c r="CH35" s="129"/>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231"/>
      <c r="DV35" s="231"/>
      <c r="DW35" s="231"/>
      <c r="DX35" s="231"/>
      <c r="DY35" s="231"/>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231"/>
      <c r="FM35" s="231"/>
      <c r="FN35" s="231"/>
      <c r="FO35" s="231"/>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231"/>
      <c r="HC35" s="231"/>
      <c r="HD35" s="231"/>
      <c r="HE35" s="231"/>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row>
    <row r="36" spans="1:394" ht="15" customHeight="1">
      <c r="A36" s="116" t="s">
        <v>2314</v>
      </c>
      <c r="B36" s="5"/>
      <c r="C36" s="280" t="s">
        <v>2315</v>
      </c>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7"/>
      <c r="AL36" s="131"/>
      <c r="AM36" s="228"/>
      <c r="AN36" s="228"/>
      <c r="AO36" s="228"/>
      <c r="AP36" s="228"/>
      <c r="AQ36" s="131"/>
      <c r="AR36" s="295" t="s">
        <v>2318</v>
      </c>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118"/>
      <c r="CC36" s="131"/>
      <c r="CD36" s="228"/>
      <c r="CE36" s="228"/>
      <c r="CF36" s="228"/>
      <c r="CG36" s="228"/>
      <c r="CH36" s="131"/>
      <c r="CI36" s="118"/>
      <c r="CJ36" s="295" t="s">
        <v>2320</v>
      </c>
      <c r="CK36" s="295"/>
      <c r="CL36" s="295"/>
      <c r="CM36" s="295"/>
      <c r="CN36" s="295"/>
      <c r="CO36" s="295"/>
      <c r="CP36" s="295"/>
      <c r="CQ36" s="295"/>
      <c r="CR36" s="295"/>
      <c r="CS36" s="295"/>
      <c r="CT36" s="295"/>
      <c r="CU36" s="295"/>
      <c r="CV36" s="295"/>
      <c r="CW36" s="295"/>
      <c r="CX36" s="295"/>
      <c r="CY36" s="295"/>
      <c r="CZ36" s="295"/>
      <c r="DA36" s="295"/>
      <c r="DB36" s="295"/>
      <c r="DC36" s="295"/>
      <c r="DD36" s="295"/>
      <c r="DE36" s="295"/>
      <c r="DF36" s="295"/>
      <c r="DG36" s="295"/>
      <c r="DH36" s="295"/>
      <c r="DI36" s="295"/>
      <c r="DJ36" s="295"/>
      <c r="DK36" s="295"/>
      <c r="DL36" s="295"/>
      <c r="DM36" s="295"/>
      <c r="DN36" s="295"/>
      <c r="DO36" s="295"/>
      <c r="DP36" s="295"/>
      <c r="DQ36" s="295"/>
      <c r="DR36" s="295"/>
      <c r="DS36" s="295"/>
      <c r="DT36" s="118"/>
      <c r="DU36" s="234"/>
      <c r="DV36" s="234"/>
      <c r="DW36" s="234"/>
      <c r="DX36" s="234"/>
      <c r="DY36" s="234"/>
      <c r="DZ36" s="118"/>
      <c r="EA36" s="295" t="s">
        <v>2321</v>
      </c>
      <c r="EB36" s="295"/>
      <c r="EC36" s="295"/>
      <c r="ED36" s="295"/>
      <c r="EE36" s="295"/>
      <c r="EF36" s="295"/>
      <c r="EG36" s="295"/>
      <c r="EH36" s="295"/>
      <c r="EI36" s="295"/>
      <c r="EJ36" s="295"/>
      <c r="EK36" s="295"/>
      <c r="EL36" s="295"/>
      <c r="EM36" s="295"/>
      <c r="EN36" s="295"/>
      <c r="EO36" s="295"/>
      <c r="EP36" s="295"/>
      <c r="EQ36" s="295"/>
      <c r="ER36" s="295"/>
      <c r="ES36" s="295"/>
      <c r="ET36" s="295"/>
      <c r="EU36" s="295"/>
      <c r="EV36" s="295"/>
      <c r="EW36" s="295"/>
      <c r="EX36" s="295"/>
      <c r="EY36" s="295"/>
      <c r="EZ36" s="295"/>
      <c r="FA36" s="295"/>
      <c r="FB36" s="295"/>
      <c r="FC36" s="295"/>
      <c r="FD36" s="295"/>
      <c r="FE36" s="295"/>
      <c r="FF36" s="295"/>
      <c r="FG36" s="295"/>
      <c r="FH36" s="295"/>
      <c r="FI36" s="295"/>
      <c r="FJ36" s="295"/>
      <c r="FK36" s="118"/>
      <c r="FL36" s="234"/>
      <c r="FM36" s="234"/>
      <c r="FN36" s="234"/>
      <c r="FO36" s="234"/>
      <c r="FP36" s="118"/>
      <c r="FQ36" s="295" t="s">
        <v>2322</v>
      </c>
      <c r="FR36" s="295"/>
      <c r="FS36" s="295"/>
      <c r="FT36" s="295"/>
      <c r="FU36" s="295"/>
      <c r="FV36" s="295"/>
      <c r="FW36" s="295"/>
      <c r="FX36" s="295"/>
      <c r="FY36" s="295"/>
      <c r="FZ36" s="295"/>
      <c r="GA36" s="295"/>
      <c r="GB36" s="295"/>
      <c r="GC36" s="295"/>
      <c r="GD36" s="295"/>
      <c r="GE36" s="295"/>
      <c r="GF36" s="295"/>
      <c r="GG36" s="295"/>
      <c r="GH36" s="295"/>
      <c r="GI36" s="295"/>
      <c r="GJ36" s="295"/>
      <c r="GK36" s="295"/>
      <c r="GL36" s="295"/>
      <c r="GM36" s="295"/>
      <c r="GN36" s="295"/>
      <c r="GO36" s="295"/>
      <c r="GP36" s="295"/>
      <c r="GQ36" s="295"/>
      <c r="GR36" s="295"/>
      <c r="GS36" s="295"/>
      <c r="GT36" s="295"/>
      <c r="GU36" s="295"/>
      <c r="GV36" s="295"/>
      <c r="GW36" s="295"/>
      <c r="GX36" s="295"/>
      <c r="GY36" s="295"/>
      <c r="GZ36" s="295"/>
      <c r="HA36" s="118"/>
      <c r="HB36" s="234"/>
      <c r="HC36" s="234"/>
      <c r="HD36" s="234"/>
      <c r="HE36" s="234"/>
      <c r="HF36" s="118"/>
      <c r="HG36" s="295" t="s">
        <v>2323</v>
      </c>
      <c r="HH36" s="295"/>
      <c r="HI36" s="295"/>
      <c r="HJ36" s="295"/>
      <c r="HK36" s="295"/>
      <c r="HL36" s="295"/>
      <c r="HM36" s="295"/>
      <c r="HN36" s="295"/>
      <c r="HO36" s="295"/>
      <c r="HP36" s="295"/>
      <c r="HQ36" s="295"/>
      <c r="HR36" s="295"/>
      <c r="HS36" s="295"/>
      <c r="HT36" s="295"/>
      <c r="HU36" s="295"/>
      <c r="HV36" s="295"/>
      <c r="HW36" s="295"/>
      <c r="HX36" s="295"/>
      <c r="HY36" s="295"/>
      <c r="HZ36" s="295"/>
      <c r="IA36" s="295"/>
      <c r="IB36" s="295"/>
      <c r="IC36" s="295"/>
      <c r="ID36" s="295"/>
      <c r="IE36" s="295"/>
      <c r="IF36" s="295"/>
      <c r="IG36" s="295"/>
      <c r="IH36" s="295"/>
      <c r="II36" s="295"/>
      <c r="IJ36" s="295"/>
      <c r="IK36" s="295"/>
      <c r="IL36" s="295"/>
      <c r="IM36" s="295"/>
      <c r="IN36" s="295"/>
      <c r="IO36" s="295"/>
      <c r="IP36" s="295"/>
      <c r="IQ36" s="295" t="s">
        <v>2324</v>
      </c>
      <c r="IR36" s="295"/>
      <c r="IS36" s="295"/>
      <c r="IT36" s="295"/>
      <c r="IU36" s="295"/>
      <c r="IV36" s="295"/>
      <c r="IW36" s="295"/>
      <c r="IX36" s="295"/>
      <c r="IY36" s="295"/>
      <c r="IZ36" s="295"/>
      <c r="JA36" s="295"/>
      <c r="JB36" s="295"/>
      <c r="JC36" s="295"/>
      <c r="JD36" s="295"/>
      <c r="JE36" s="295"/>
      <c r="JF36" s="295"/>
      <c r="JG36" s="295"/>
      <c r="JH36" s="295"/>
      <c r="JI36" s="295"/>
      <c r="JJ36" s="295"/>
      <c r="JK36" s="295"/>
      <c r="JL36" s="295"/>
      <c r="JM36" s="295"/>
      <c r="JN36" s="295"/>
      <c r="JO36" s="295"/>
      <c r="JP36" s="295"/>
      <c r="JQ36" s="295"/>
      <c r="JR36" s="295"/>
      <c r="JS36" s="295"/>
      <c r="JT36" s="295"/>
      <c r="JU36" s="295"/>
      <c r="JV36" s="295"/>
      <c r="JW36" s="295"/>
      <c r="JX36" s="295"/>
      <c r="JY36" s="295"/>
      <c r="JZ36" s="295"/>
      <c r="KA36" s="295" t="s">
        <v>2325</v>
      </c>
      <c r="KB36" s="295"/>
      <c r="KC36" s="295"/>
      <c r="KD36" s="295"/>
      <c r="KE36" s="295"/>
      <c r="KF36" s="295"/>
      <c r="KG36" s="295"/>
      <c r="KH36" s="295"/>
      <c r="KI36" s="295"/>
      <c r="KJ36" s="295"/>
      <c r="KK36" s="295"/>
      <c r="KL36" s="295"/>
      <c r="KM36" s="295"/>
      <c r="KN36" s="295"/>
      <c r="KO36" s="295"/>
      <c r="KP36" s="295"/>
      <c r="KQ36" s="295"/>
      <c r="KR36" s="295"/>
      <c r="KS36" s="295"/>
      <c r="KT36" s="295"/>
      <c r="KU36" s="295"/>
      <c r="KV36" s="295"/>
      <c r="KW36" s="295"/>
      <c r="KX36" s="295"/>
      <c r="KY36" s="295"/>
      <c r="KZ36" s="295"/>
      <c r="LA36" s="295"/>
      <c r="LB36" s="295"/>
      <c r="LC36" s="295"/>
      <c r="LD36" s="295"/>
      <c r="LE36" s="295"/>
      <c r="LF36" s="295"/>
      <c r="LG36" s="295"/>
      <c r="LH36" s="295"/>
      <c r="LI36" s="295"/>
      <c r="LJ36" s="295"/>
      <c r="LK36" s="295" t="s">
        <v>2326</v>
      </c>
      <c r="LL36" s="295"/>
      <c r="LM36" s="295"/>
      <c r="LN36" s="295"/>
      <c r="LO36" s="295"/>
      <c r="LP36" s="295"/>
      <c r="LQ36" s="295"/>
      <c r="LR36" s="295"/>
      <c r="LS36" s="295"/>
      <c r="LT36" s="295"/>
      <c r="LU36" s="295"/>
      <c r="LV36" s="295"/>
      <c r="LW36" s="295"/>
      <c r="LX36" s="295"/>
      <c r="LY36" s="295"/>
      <c r="LZ36" s="295"/>
      <c r="MA36" s="295"/>
      <c r="MB36" s="295"/>
      <c r="MC36" s="295"/>
      <c r="MD36" s="295"/>
      <c r="ME36" s="295"/>
      <c r="MF36" s="295"/>
      <c r="MG36" s="295"/>
      <c r="MH36" s="295"/>
      <c r="MI36" s="295"/>
      <c r="MJ36" s="295"/>
      <c r="MK36" s="295"/>
      <c r="ML36" s="295"/>
      <c r="MM36" s="295"/>
      <c r="MN36" s="295"/>
      <c r="MO36" s="295"/>
      <c r="MP36" s="295"/>
      <c r="MQ36" s="295"/>
      <c r="MR36" s="295"/>
      <c r="MS36" s="295"/>
      <c r="MT36" s="295"/>
      <c r="MU36" s="295" t="s">
        <v>2327</v>
      </c>
      <c r="MV36" s="295"/>
      <c r="MW36" s="295"/>
      <c r="MX36" s="295"/>
      <c r="MY36" s="295"/>
      <c r="MZ36" s="295"/>
      <c r="NA36" s="295"/>
      <c r="NB36" s="295"/>
      <c r="NC36" s="295"/>
      <c r="ND36" s="295"/>
      <c r="NE36" s="295"/>
      <c r="NF36" s="295"/>
      <c r="NG36" s="295"/>
      <c r="NH36" s="295"/>
      <c r="NI36" s="295"/>
      <c r="NJ36" s="295"/>
      <c r="NK36" s="295"/>
      <c r="NL36" s="295"/>
      <c r="NM36" s="295"/>
      <c r="NN36" s="295"/>
      <c r="NO36" s="295"/>
      <c r="NP36" s="295"/>
      <c r="NQ36" s="295"/>
      <c r="NR36" s="295"/>
      <c r="NS36" s="295"/>
      <c r="NT36" s="295"/>
      <c r="NU36" s="295"/>
      <c r="NV36" s="295"/>
      <c r="NW36" s="295"/>
      <c r="NX36" s="295"/>
      <c r="NY36" s="295"/>
      <c r="NZ36" s="295"/>
      <c r="OA36" s="295"/>
      <c r="OB36" s="295"/>
      <c r="OC36" s="295"/>
      <c r="OD36" s="295"/>
    </row>
    <row r="37" spans="1:394" ht="2.25" customHeight="1">
      <c r="A37" s="10"/>
      <c r="B37" s="10"/>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10"/>
      <c r="AL37" s="132"/>
      <c r="AM37" s="229"/>
      <c r="AN37" s="229"/>
      <c r="AO37" s="229"/>
      <c r="AP37" s="229"/>
      <c r="AQ37" s="132"/>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32"/>
      <c r="CD37" s="229"/>
      <c r="CE37" s="229"/>
      <c r="CF37" s="229"/>
      <c r="CG37" s="229"/>
      <c r="CH37" s="132"/>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35"/>
      <c r="DV37" s="235"/>
      <c r="DW37" s="235"/>
      <c r="DX37" s="235"/>
      <c r="DY37" s="235"/>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35"/>
      <c r="FM37" s="235"/>
      <c r="FN37" s="235"/>
      <c r="FO37" s="235"/>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35"/>
      <c r="HC37" s="235"/>
      <c r="HD37" s="235"/>
      <c r="HE37" s="235"/>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29"/>
      <c r="AQ38" s="129"/>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29"/>
      <c r="CD38" s="226"/>
      <c r="CE38" s="226"/>
      <c r="CF38" s="226"/>
      <c r="CG38" s="226"/>
      <c r="CH38" s="129"/>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31"/>
      <c r="DV38" s="231"/>
      <c r="DW38" s="231"/>
      <c r="DX38" s="231"/>
      <c r="DY38" s="231"/>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31"/>
      <c r="FM38" s="231"/>
      <c r="FN38" s="231"/>
      <c r="FO38" s="231"/>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31"/>
      <c r="HC38" s="231"/>
      <c r="HD38" s="231"/>
      <c r="HE38" s="231"/>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280" t="s">
        <v>101</v>
      </c>
      <c r="B39" s="280"/>
      <c r="C39" s="280"/>
      <c r="D39" s="280"/>
      <c r="E39" s="280"/>
      <c r="F39" s="280"/>
      <c r="G39" s="280"/>
      <c r="H39" s="280"/>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129"/>
      <c r="AQ39" s="129"/>
      <c r="AR39" s="280" t="s">
        <v>101</v>
      </c>
      <c r="AS39" s="280"/>
      <c r="AT39" s="280"/>
      <c r="AU39" s="280"/>
      <c r="AV39" s="280"/>
      <c r="AW39" s="280"/>
      <c r="AX39" s="280"/>
      <c r="AY39" s="280"/>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129"/>
      <c r="CD39" s="226"/>
      <c r="CE39" s="226"/>
      <c r="CF39" s="226"/>
      <c r="CG39" s="226"/>
      <c r="CH39" s="129"/>
      <c r="CI39" s="5"/>
      <c r="CJ39" s="280" t="s">
        <v>101</v>
      </c>
      <c r="CK39" s="280"/>
      <c r="CL39" s="280"/>
      <c r="CM39" s="280"/>
      <c r="CN39" s="280"/>
      <c r="CO39" s="280"/>
      <c r="CP39" s="280"/>
      <c r="CQ39" s="280"/>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231"/>
      <c r="DV39" s="231"/>
      <c r="DW39" s="231"/>
      <c r="DX39" s="231"/>
      <c r="DY39" s="231"/>
      <c r="DZ39" s="5"/>
      <c r="EA39" s="280" t="s">
        <v>101</v>
      </c>
      <c r="EB39" s="280"/>
      <c r="EC39" s="280"/>
      <c r="ED39" s="280"/>
      <c r="EE39" s="280"/>
      <c r="EF39" s="280"/>
      <c r="EG39" s="280"/>
      <c r="EH39" s="280"/>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231"/>
      <c r="FM39" s="231"/>
      <c r="FN39" s="231"/>
      <c r="FO39" s="231"/>
      <c r="FP39" s="5"/>
      <c r="FQ39" s="280" t="s">
        <v>101</v>
      </c>
      <c r="FR39" s="280"/>
      <c r="FS39" s="280"/>
      <c r="FT39" s="280"/>
      <c r="FU39" s="280"/>
      <c r="FV39" s="280"/>
      <c r="FW39" s="280"/>
      <c r="FX39" s="280"/>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231"/>
      <c r="HC39" s="231"/>
      <c r="HD39" s="231"/>
      <c r="HE39" s="231"/>
      <c r="HF39" s="5"/>
      <c r="HG39" s="280" t="s">
        <v>101</v>
      </c>
      <c r="HH39" s="280"/>
      <c r="HI39" s="280"/>
      <c r="HJ39" s="280"/>
      <c r="HK39" s="280"/>
      <c r="HL39" s="280"/>
      <c r="HM39" s="280"/>
      <c r="HN39" s="280"/>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280" t="s">
        <v>101</v>
      </c>
      <c r="IR39" s="280"/>
      <c r="IS39" s="280"/>
      <c r="IT39" s="280"/>
      <c r="IU39" s="280"/>
      <c r="IV39" s="280"/>
      <c r="IW39" s="280"/>
      <c r="IX39" s="280"/>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280" t="s">
        <v>101</v>
      </c>
      <c r="KB39" s="280"/>
      <c r="KC39" s="280"/>
      <c r="KD39" s="280"/>
      <c r="KE39" s="280"/>
      <c r="KF39" s="280"/>
      <c r="KG39" s="280"/>
      <c r="KH39" s="280"/>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280" t="s">
        <v>101</v>
      </c>
      <c r="LL39" s="280"/>
      <c r="LM39" s="280"/>
      <c r="LN39" s="280"/>
      <c r="LO39" s="280"/>
      <c r="LP39" s="280"/>
      <c r="LQ39" s="280"/>
      <c r="LR39" s="280"/>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280" t="s">
        <v>101</v>
      </c>
      <c r="MV39" s="280"/>
      <c r="MW39" s="280"/>
      <c r="MX39" s="280"/>
      <c r="MY39" s="280"/>
      <c r="MZ39" s="280"/>
      <c r="NA39" s="280"/>
      <c r="NB39" s="280"/>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row>
    <row r="40" spans="1:394" ht="15" customHeight="1">
      <c r="A40" s="5"/>
      <c r="B40" s="281" t="s">
        <v>67</v>
      </c>
      <c r="C40" s="281"/>
      <c r="D40" s="281"/>
      <c r="E40" s="281"/>
      <c r="F40" s="281"/>
      <c r="G40" s="281"/>
      <c r="H40" s="5"/>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5"/>
      <c r="AK40" s="5"/>
      <c r="AL40" s="129"/>
      <c r="AQ40" s="129"/>
      <c r="AR40" s="5"/>
      <c r="AS40" s="281" t="s">
        <v>67</v>
      </c>
      <c r="AT40" s="281"/>
      <c r="AU40" s="281"/>
      <c r="AV40" s="281"/>
      <c r="AW40" s="281"/>
      <c r="AX40" s="281"/>
      <c r="AY40" s="5"/>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2"/>
      <c r="BY40" s="282"/>
      <c r="BZ40" s="282"/>
      <c r="CA40" s="5"/>
      <c r="CB40" s="5"/>
      <c r="CC40" s="129"/>
      <c r="CD40" s="226"/>
      <c r="CE40" s="226"/>
      <c r="CF40" s="226"/>
      <c r="CG40" s="226"/>
      <c r="CH40" s="129"/>
      <c r="CI40" s="5"/>
      <c r="CJ40" s="5"/>
      <c r="CK40" s="281" t="s">
        <v>67</v>
      </c>
      <c r="CL40" s="281"/>
      <c r="CM40" s="281"/>
      <c r="CN40" s="281"/>
      <c r="CO40" s="281"/>
      <c r="CP40" s="281"/>
      <c r="CQ40" s="5"/>
      <c r="CR40" s="282"/>
      <c r="CS40" s="282"/>
      <c r="CT40" s="282"/>
      <c r="CU40" s="282"/>
      <c r="CV40" s="282"/>
      <c r="CW40" s="282"/>
      <c r="CX40" s="282"/>
      <c r="CY40" s="282"/>
      <c r="CZ40" s="282"/>
      <c r="DA40" s="282"/>
      <c r="DB40" s="282"/>
      <c r="DC40" s="282"/>
      <c r="DD40" s="282"/>
      <c r="DE40" s="282"/>
      <c r="DF40" s="282"/>
      <c r="DG40" s="282"/>
      <c r="DH40" s="282"/>
      <c r="DI40" s="282"/>
      <c r="DJ40" s="282"/>
      <c r="DK40" s="282"/>
      <c r="DL40" s="282"/>
      <c r="DM40" s="282"/>
      <c r="DN40" s="282"/>
      <c r="DO40" s="282"/>
      <c r="DP40" s="282"/>
      <c r="DQ40" s="282"/>
      <c r="DR40" s="282"/>
      <c r="DS40" s="5"/>
      <c r="DT40" s="5"/>
      <c r="DU40" s="231"/>
      <c r="DV40" s="231"/>
      <c r="DW40" s="231"/>
      <c r="DX40" s="231"/>
      <c r="DY40" s="231"/>
      <c r="DZ40" s="5"/>
      <c r="EA40" s="5"/>
      <c r="EB40" s="281" t="s">
        <v>67</v>
      </c>
      <c r="EC40" s="281"/>
      <c r="ED40" s="281"/>
      <c r="EE40" s="281"/>
      <c r="EF40" s="281"/>
      <c r="EG40" s="281"/>
      <c r="EH40" s="5"/>
      <c r="EI40" s="282"/>
      <c r="EJ40" s="282"/>
      <c r="EK40" s="282"/>
      <c r="EL40" s="282"/>
      <c r="EM40" s="282"/>
      <c r="EN40" s="282"/>
      <c r="EO40" s="282"/>
      <c r="EP40" s="282"/>
      <c r="EQ40" s="282"/>
      <c r="ER40" s="282"/>
      <c r="ES40" s="282"/>
      <c r="ET40" s="282"/>
      <c r="EU40" s="282"/>
      <c r="EV40" s="282"/>
      <c r="EW40" s="282"/>
      <c r="EX40" s="282"/>
      <c r="EY40" s="282"/>
      <c r="EZ40" s="282"/>
      <c r="FA40" s="282"/>
      <c r="FB40" s="282"/>
      <c r="FC40" s="282"/>
      <c r="FD40" s="282"/>
      <c r="FE40" s="282"/>
      <c r="FF40" s="282"/>
      <c r="FG40" s="282"/>
      <c r="FH40" s="282"/>
      <c r="FI40" s="282"/>
      <c r="FJ40" s="5"/>
      <c r="FK40" s="5"/>
      <c r="FL40" s="231"/>
      <c r="FM40" s="231"/>
      <c r="FN40" s="231"/>
      <c r="FO40" s="231"/>
      <c r="FP40" s="5"/>
      <c r="FQ40" s="5"/>
      <c r="FR40" s="281" t="s">
        <v>67</v>
      </c>
      <c r="FS40" s="281"/>
      <c r="FT40" s="281"/>
      <c r="FU40" s="281"/>
      <c r="FV40" s="281"/>
      <c r="FW40" s="281"/>
      <c r="FX40" s="5"/>
      <c r="FY40" s="282"/>
      <c r="FZ40" s="282"/>
      <c r="GA40" s="282"/>
      <c r="GB40" s="282"/>
      <c r="GC40" s="282"/>
      <c r="GD40" s="282"/>
      <c r="GE40" s="282"/>
      <c r="GF40" s="282"/>
      <c r="GG40" s="282"/>
      <c r="GH40" s="282"/>
      <c r="GI40" s="282"/>
      <c r="GJ40" s="282"/>
      <c r="GK40" s="282"/>
      <c r="GL40" s="282"/>
      <c r="GM40" s="282"/>
      <c r="GN40" s="282"/>
      <c r="GO40" s="282"/>
      <c r="GP40" s="282"/>
      <c r="GQ40" s="282"/>
      <c r="GR40" s="282"/>
      <c r="GS40" s="282"/>
      <c r="GT40" s="282"/>
      <c r="GU40" s="282"/>
      <c r="GV40" s="282"/>
      <c r="GW40" s="282"/>
      <c r="GX40" s="282"/>
      <c r="GY40" s="282"/>
      <c r="GZ40" s="5"/>
      <c r="HA40" s="5"/>
      <c r="HB40" s="231"/>
      <c r="HC40" s="231"/>
      <c r="HD40" s="231"/>
      <c r="HE40" s="231"/>
      <c r="HF40" s="5"/>
      <c r="HG40" s="5"/>
      <c r="HH40" s="281" t="s">
        <v>67</v>
      </c>
      <c r="HI40" s="281"/>
      <c r="HJ40" s="281"/>
      <c r="HK40" s="281"/>
      <c r="HL40" s="281"/>
      <c r="HM40" s="281"/>
      <c r="HN40" s="5"/>
      <c r="HO40" s="282"/>
      <c r="HP40" s="282"/>
      <c r="HQ40" s="282"/>
      <c r="HR40" s="282"/>
      <c r="HS40" s="282"/>
      <c r="HT40" s="282"/>
      <c r="HU40" s="282"/>
      <c r="HV40" s="282"/>
      <c r="HW40" s="282"/>
      <c r="HX40" s="282"/>
      <c r="HY40" s="282"/>
      <c r="HZ40" s="282"/>
      <c r="IA40" s="282"/>
      <c r="IB40" s="282"/>
      <c r="IC40" s="282"/>
      <c r="ID40" s="282"/>
      <c r="IE40" s="282"/>
      <c r="IF40" s="282"/>
      <c r="IG40" s="282"/>
      <c r="IH40" s="282"/>
      <c r="II40" s="282"/>
      <c r="IJ40" s="282"/>
      <c r="IK40" s="282"/>
      <c r="IL40" s="282"/>
      <c r="IM40" s="282"/>
      <c r="IN40" s="282"/>
      <c r="IO40" s="282"/>
      <c r="IP40" s="5"/>
      <c r="IQ40" s="5"/>
      <c r="IR40" s="281" t="s">
        <v>67</v>
      </c>
      <c r="IS40" s="281"/>
      <c r="IT40" s="281"/>
      <c r="IU40" s="281"/>
      <c r="IV40" s="281"/>
      <c r="IW40" s="281"/>
      <c r="IX40" s="5"/>
      <c r="IY40" s="282"/>
      <c r="IZ40" s="282"/>
      <c r="JA40" s="282"/>
      <c r="JB40" s="282"/>
      <c r="JC40" s="282"/>
      <c r="JD40" s="282"/>
      <c r="JE40" s="282"/>
      <c r="JF40" s="282"/>
      <c r="JG40" s="282"/>
      <c r="JH40" s="282"/>
      <c r="JI40" s="282"/>
      <c r="JJ40" s="282"/>
      <c r="JK40" s="282"/>
      <c r="JL40" s="282"/>
      <c r="JM40" s="282"/>
      <c r="JN40" s="282"/>
      <c r="JO40" s="282"/>
      <c r="JP40" s="282"/>
      <c r="JQ40" s="282"/>
      <c r="JR40" s="282"/>
      <c r="JS40" s="282"/>
      <c r="JT40" s="282"/>
      <c r="JU40" s="282"/>
      <c r="JV40" s="282"/>
      <c r="JW40" s="282"/>
      <c r="JX40" s="282"/>
      <c r="JY40" s="282"/>
      <c r="JZ40" s="5"/>
      <c r="KA40" s="5"/>
      <c r="KB40" s="281" t="s">
        <v>67</v>
      </c>
      <c r="KC40" s="281"/>
      <c r="KD40" s="281"/>
      <c r="KE40" s="281"/>
      <c r="KF40" s="281"/>
      <c r="KG40" s="281"/>
      <c r="KH40" s="5"/>
      <c r="KI40" s="282"/>
      <c r="KJ40" s="282"/>
      <c r="KK40" s="282"/>
      <c r="KL40" s="282"/>
      <c r="KM40" s="282"/>
      <c r="KN40" s="282"/>
      <c r="KO40" s="282"/>
      <c r="KP40" s="282"/>
      <c r="KQ40" s="282"/>
      <c r="KR40" s="282"/>
      <c r="KS40" s="282"/>
      <c r="KT40" s="282"/>
      <c r="KU40" s="282"/>
      <c r="KV40" s="282"/>
      <c r="KW40" s="282"/>
      <c r="KX40" s="282"/>
      <c r="KY40" s="282"/>
      <c r="KZ40" s="282"/>
      <c r="LA40" s="282"/>
      <c r="LB40" s="282"/>
      <c r="LC40" s="282"/>
      <c r="LD40" s="282"/>
      <c r="LE40" s="282"/>
      <c r="LF40" s="282"/>
      <c r="LG40" s="282"/>
      <c r="LH40" s="282"/>
      <c r="LI40" s="282"/>
      <c r="LJ40" s="5"/>
      <c r="LK40" s="5"/>
      <c r="LL40" s="281" t="s">
        <v>67</v>
      </c>
      <c r="LM40" s="281"/>
      <c r="LN40" s="281"/>
      <c r="LO40" s="281"/>
      <c r="LP40" s="281"/>
      <c r="LQ40" s="281"/>
      <c r="LR40" s="5"/>
      <c r="LS40" s="282"/>
      <c r="LT40" s="282"/>
      <c r="LU40" s="282"/>
      <c r="LV40" s="282"/>
      <c r="LW40" s="282"/>
      <c r="LX40" s="282"/>
      <c r="LY40" s="282"/>
      <c r="LZ40" s="282"/>
      <c r="MA40" s="282"/>
      <c r="MB40" s="282"/>
      <c r="MC40" s="282"/>
      <c r="MD40" s="282"/>
      <c r="ME40" s="282"/>
      <c r="MF40" s="282"/>
      <c r="MG40" s="282"/>
      <c r="MH40" s="282"/>
      <c r="MI40" s="282"/>
      <c r="MJ40" s="282"/>
      <c r="MK40" s="282"/>
      <c r="ML40" s="282"/>
      <c r="MM40" s="282"/>
      <c r="MN40" s="282"/>
      <c r="MO40" s="282"/>
      <c r="MP40" s="282"/>
      <c r="MQ40" s="282"/>
      <c r="MR40" s="282"/>
      <c r="MS40" s="282"/>
      <c r="MT40" s="5"/>
      <c r="MU40" s="5"/>
      <c r="MV40" s="281" t="s">
        <v>67</v>
      </c>
      <c r="MW40" s="281"/>
      <c r="MX40" s="281"/>
      <c r="MY40" s="281"/>
      <c r="MZ40" s="281"/>
      <c r="NA40" s="281"/>
      <c r="NB40" s="5"/>
      <c r="NC40" s="282"/>
      <c r="ND40" s="282"/>
      <c r="NE40" s="282"/>
      <c r="NF40" s="282"/>
      <c r="NG40" s="282"/>
      <c r="NH40" s="282"/>
      <c r="NI40" s="282"/>
      <c r="NJ40" s="282"/>
      <c r="NK40" s="282"/>
      <c r="NL40" s="282"/>
      <c r="NM40" s="282"/>
      <c r="NN40" s="282"/>
      <c r="NO40" s="282"/>
      <c r="NP40" s="282"/>
      <c r="NQ40" s="282"/>
      <c r="NR40" s="282"/>
      <c r="NS40" s="282"/>
      <c r="NT40" s="282"/>
      <c r="NU40" s="282"/>
      <c r="NV40" s="282"/>
      <c r="NW40" s="282"/>
      <c r="NX40" s="282"/>
      <c r="NY40" s="282"/>
      <c r="NZ40" s="282"/>
      <c r="OA40" s="282"/>
      <c r="OB40" s="282"/>
      <c r="OC40" s="282"/>
      <c r="OD40" s="5"/>
    </row>
    <row r="41" spans="1:394" ht="15" customHeight="1">
      <c r="A41" s="5"/>
      <c r="B41" s="281" t="s">
        <v>103</v>
      </c>
      <c r="C41" s="281"/>
      <c r="D41" s="281"/>
      <c r="E41" s="281"/>
      <c r="F41" s="281"/>
      <c r="G41" s="281"/>
      <c r="H41" s="281"/>
      <c r="I41" s="281"/>
      <c r="J41" s="281"/>
      <c r="K41" s="281"/>
      <c r="L41" s="5"/>
      <c r="M41" s="281" t="s">
        <v>108</v>
      </c>
      <c r="N41" s="281"/>
      <c r="O41" s="281"/>
      <c r="P41" s="281"/>
      <c r="Q41" s="5" t="s">
        <v>64</v>
      </c>
      <c r="R41" s="5"/>
      <c r="S41" s="280" t="s">
        <v>104</v>
      </c>
      <c r="T41" s="280"/>
      <c r="U41" s="5"/>
      <c r="V41" s="280" t="s">
        <v>105</v>
      </c>
      <c r="W41" s="280"/>
      <c r="X41" s="5"/>
      <c r="Y41" s="280" t="s">
        <v>106</v>
      </c>
      <c r="Z41" s="280"/>
      <c r="AA41" s="5" t="s">
        <v>65</v>
      </c>
      <c r="AB41" s="5"/>
      <c r="AC41" s="5"/>
      <c r="AD41" s="5"/>
      <c r="AE41" s="5"/>
      <c r="AF41" s="5"/>
      <c r="AG41" s="5"/>
      <c r="AH41" s="5"/>
      <c r="AI41" s="5"/>
      <c r="AJ41" s="5"/>
      <c r="AK41" s="5"/>
      <c r="AL41" s="129"/>
      <c r="AM41" s="226" t="b">
        <v>0</v>
      </c>
      <c r="AN41" s="226" t="b">
        <v>0</v>
      </c>
      <c r="AO41" s="226" t="b">
        <v>0</v>
      </c>
      <c r="AQ41" s="129"/>
      <c r="AR41" s="5"/>
      <c r="AS41" s="281" t="s">
        <v>103</v>
      </c>
      <c r="AT41" s="281"/>
      <c r="AU41" s="281"/>
      <c r="AV41" s="281"/>
      <c r="AW41" s="281"/>
      <c r="AX41" s="281"/>
      <c r="AY41" s="281"/>
      <c r="AZ41" s="281"/>
      <c r="BA41" s="281"/>
      <c r="BB41" s="281"/>
      <c r="BC41" s="5"/>
      <c r="BD41" s="281" t="s">
        <v>108</v>
      </c>
      <c r="BE41" s="281"/>
      <c r="BF41" s="281"/>
      <c r="BG41" s="281"/>
      <c r="BH41" s="5" t="s">
        <v>64</v>
      </c>
      <c r="BI41" s="5"/>
      <c r="BJ41" s="280" t="s">
        <v>104</v>
      </c>
      <c r="BK41" s="280"/>
      <c r="BL41" s="5"/>
      <c r="BM41" s="280" t="s">
        <v>105</v>
      </c>
      <c r="BN41" s="280"/>
      <c r="BO41" s="5"/>
      <c r="BP41" s="280" t="s">
        <v>106</v>
      </c>
      <c r="BQ41" s="280"/>
      <c r="BR41" s="5" t="s">
        <v>65</v>
      </c>
      <c r="BS41" s="5"/>
      <c r="BT41" s="5"/>
      <c r="BU41" s="5"/>
      <c r="BV41" s="5"/>
      <c r="BW41" s="5"/>
      <c r="BX41" s="5"/>
      <c r="BY41" s="5"/>
      <c r="BZ41" s="5"/>
      <c r="CA41" s="5"/>
      <c r="CB41" s="5"/>
      <c r="CC41" s="129"/>
      <c r="CD41" s="226" t="b">
        <v>0</v>
      </c>
      <c r="CE41" s="226" t="b">
        <v>0</v>
      </c>
      <c r="CF41" s="226" t="b">
        <v>0</v>
      </c>
      <c r="CG41" s="226"/>
      <c r="CH41" s="129"/>
      <c r="CI41" s="5"/>
      <c r="CJ41" s="5"/>
      <c r="CK41" s="281" t="s">
        <v>103</v>
      </c>
      <c r="CL41" s="281"/>
      <c r="CM41" s="281"/>
      <c r="CN41" s="281"/>
      <c r="CO41" s="281"/>
      <c r="CP41" s="281"/>
      <c r="CQ41" s="281"/>
      <c r="CR41" s="281"/>
      <c r="CS41" s="281"/>
      <c r="CT41" s="281"/>
      <c r="CU41" s="5"/>
      <c r="CV41" s="281" t="s">
        <v>108</v>
      </c>
      <c r="CW41" s="281"/>
      <c r="CX41" s="281"/>
      <c r="CY41" s="281"/>
      <c r="CZ41" s="5" t="s">
        <v>64</v>
      </c>
      <c r="DA41" s="5"/>
      <c r="DB41" s="280" t="s">
        <v>104</v>
      </c>
      <c r="DC41" s="280"/>
      <c r="DD41" s="5"/>
      <c r="DE41" s="280" t="s">
        <v>105</v>
      </c>
      <c r="DF41" s="280"/>
      <c r="DG41" s="5"/>
      <c r="DH41" s="280" t="s">
        <v>106</v>
      </c>
      <c r="DI41" s="280"/>
      <c r="DJ41" s="5" t="s">
        <v>65</v>
      </c>
      <c r="DK41" s="5"/>
      <c r="DL41" s="5"/>
      <c r="DM41" s="5"/>
      <c r="DN41" s="5"/>
      <c r="DO41" s="5"/>
      <c r="DP41" s="5"/>
      <c r="DQ41" s="5"/>
      <c r="DR41" s="5"/>
      <c r="DS41" s="5"/>
      <c r="DT41" s="5"/>
      <c r="DU41" s="231" t="b">
        <v>0</v>
      </c>
      <c r="DV41" s="231" t="b">
        <v>0</v>
      </c>
      <c r="DW41" s="231" t="b">
        <v>0</v>
      </c>
      <c r="DX41" s="231"/>
      <c r="DY41" s="231"/>
      <c r="DZ41" s="5"/>
      <c r="EA41" s="5"/>
      <c r="EB41" s="281" t="s">
        <v>103</v>
      </c>
      <c r="EC41" s="281"/>
      <c r="ED41" s="281"/>
      <c r="EE41" s="281"/>
      <c r="EF41" s="281"/>
      <c r="EG41" s="281"/>
      <c r="EH41" s="281"/>
      <c r="EI41" s="281"/>
      <c r="EJ41" s="281"/>
      <c r="EK41" s="281"/>
      <c r="EL41" s="5"/>
      <c r="EM41" s="281" t="s">
        <v>108</v>
      </c>
      <c r="EN41" s="281"/>
      <c r="EO41" s="281"/>
      <c r="EP41" s="281"/>
      <c r="EQ41" s="5" t="s">
        <v>64</v>
      </c>
      <c r="ER41" s="5"/>
      <c r="ES41" s="280" t="s">
        <v>104</v>
      </c>
      <c r="ET41" s="280"/>
      <c r="EU41" s="5"/>
      <c r="EV41" s="280" t="s">
        <v>105</v>
      </c>
      <c r="EW41" s="280"/>
      <c r="EX41" s="5"/>
      <c r="EY41" s="280" t="s">
        <v>106</v>
      </c>
      <c r="EZ41" s="280"/>
      <c r="FA41" s="5" t="s">
        <v>65</v>
      </c>
      <c r="FB41" s="5"/>
      <c r="FC41" s="5"/>
      <c r="FD41" s="5"/>
      <c r="FE41" s="5"/>
      <c r="FF41" s="5"/>
      <c r="FG41" s="5"/>
      <c r="FH41" s="5"/>
      <c r="FI41" s="5"/>
      <c r="FJ41" s="5"/>
      <c r="FK41" s="5"/>
      <c r="FL41" s="231" t="b">
        <v>0</v>
      </c>
      <c r="FM41" s="231" t="b">
        <v>0</v>
      </c>
      <c r="FN41" s="231" t="b">
        <v>0</v>
      </c>
      <c r="FO41" s="231"/>
      <c r="FP41" s="5"/>
      <c r="FQ41" s="5"/>
      <c r="FR41" s="281" t="s">
        <v>103</v>
      </c>
      <c r="FS41" s="281"/>
      <c r="FT41" s="281"/>
      <c r="FU41" s="281"/>
      <c r="FV41" s="281"/>
      <c r="FW41" s="281"/>
      <c r="FX41" s="281"/>
      <c r="FY41" s="281"/>
      <c r="FZ41" s="281"/>
      <c r="GA41" s="281"/>
      <c r="GB41" s="5"/>
      <c r="GC41" s="281" t="s">
        <v>108</v>
      </c>
      <c r="GD41" s="281"/>
      <c r="GE41" s="281"/>
      <c r="GF41" s="281"/>
      <c r="GG41" s="5" t="s">
        <v>64</v>
      </c>
      <c r="GH41" s="5"/>
      <c r="GI41" s="280" t="s">
        <v>104</v>
      </c>
      <c r="GJ41" s="280"/>
      <c r="GK41" s="5"/>
      <c r="GL41" s="280" t="s">
        <v>105</v>
      </c>
      <c r="GM41" s="280"/>
      <c r="GN41" s="5"/>
      <c r="GO41" s="280" t="s">
        <v>106</v>
      </c>
      <c r="GP41" s="280"/>
      <c r="GQ41" s="5" t="s">
        <v>65</v>
      </c>
      <c r="GR41" s="5"/>
      <c r="GS41" s="5"/>
      <c r="GT41" s="5"/>
      <c r="GU41" s="5"/>
      <c r="GV41" s="5"/>
      <c r="GW41" s="5"/>
      <c r="GX41" s="5"/>
      <c r="GY41" s="5"/>
      <c r="GZ41" s="5"/>
      <c r="HA41" s="5"/>
      <c r="HB41" s="231" t="b">
        <v>0</v>
      </c>
      <c r="HC41" s="231" t="b">
        <v>0</v>
      </c>
      <c r="HD41" s="231" t="b">
        <v>0</v>
      </c>
      <c r="HE41" s="231"/>
      <c r="HF41" s="5"/>
      <c r="HG41" s="5"/>
      <c r="HH41" s="281" t="s">
        <v>103</v>
      </c>
      <c r="HI41" s="281"/>
      <c r="HJ41" s="281"/>
      <c r="HK41" s="281"/>
      <c r="HL41" s="281"/>
      <c r="HM41" s="281"/>
      <c r="HN41" s="281"/>
      <c r="HO41" s="281"/>
      <c r="HP41" s="281"/>
      <c r="HQ41" s="281"/>
      <c r="HR41" s="5"/>
      <c r="HS41" s="281" t="s">
        <v>108</v>
      </c>
      <c r="HT41" s="281"/>
      <c r="HU41" s="281"/>
      <c r="HV41" s="281"/>
      <c r="HW41" s="5" t="s">
        <v>64</v>
      </c>
      <c r="HX41" s="5"/>
      <c r="HY41" s="280" t="s">
        <v>104</v>
      </c>
      <c r="HZ41" s="280"/>
      <c r="IA41" s="5"/>
      <c r="IB41" s="280" t="s">
        <v>105</v>
      </c>
      <c r="IC41" s="280"/>
      <c r="ID41" s="5"/>
      <c r="IE41" s="280" t="s">
        <v>106</v>
      </c>
      <c r="IF41" s="280"/>
      <c r="IG41" s="5" t="s">
        <v>65</v>
      </c>
      <c r="IH41" s="5"/>
      <c r="II41" s="5"/>
      <c r="IJ41" s="5"/>
      <c r="IK41" s="5"/>
      <c r="IL41" s="5"/>
      <c r="IM41" s="5"/>
      <c r="IN41" s="5"/>
      <c r="IO41" s="5"/>
      <c r="IP41" s="5"/>
      <c r="IQ41" s="5"/>
      <c r="IR41" s="281" t="s">
        <v>103</v>
      </c>
      <c r="IS41" s="281"/>
      <c r="IT41" s="281"/>
      <c r="IU41" s="281"/>
      <c r="IV41" s="281"/>
      <c r="IW41" s="281"/>
      <c r="IX41" s="281"/>
      <c r="IY41" s="281"/>
      <c r="IZ41" s="281"/>
      <c r="JA41" s="281"/>
      <c r="JB41" s="5"/>
      <c r="JC41" s="281" t="s">
        <v>108</v>
      </c>
      <c r="JD41" s="281"/>
      <c r="JE41" s="281"/>
      <c r="JF41" s="281"/>
      <c r="JG41" s="5" t="s">
        <v>64</v>
      </c>
      <c r="JH41" s="5"/>
      <c r="JI41" s="280" t="s">
        <v>104</v>
      </c>
      <c r="JJ41" s="280"/>
      <c r="JK41" s="5"/>
      <c r="JL41" s="280" t="s">
        <v>105</v>
      </c>
      <c r="JM41" s="280"/>
      <c r="JN41" s="5"/>
      <c r="JO41" s="280" t="s">
        <v>106</v>
      </c>
      <c r="JP41" s="280"/>
      <c r="JQ41" s="5" t="s">
        <v>65</v>
      </c>
      <c r="JR41" s="5"/>
      <c r="JS41" s="5"/>
      <c r="JT41" s="5"/>
      <c r="JU41" s="5"/>
      <c r="JV41" s="5"/>
      <c r="JW41" s="5"/>
      <c r="JX41" s="5"/>
      <c r="JY41" s="5"/>
      <c r="JZ41" s="5"/>
      <c r="KA41" s="5"/>
      <c r="KB41" s="281" t="s">
        <v>103</v>
      </c>
      <c r="KC41" s="281"/>
      <c r="KD41" s="281"/>
      <c r="KE41" s="281"/>
      <c r="KF41" s="281"/>
      <c r="KG41" s="281"/>
      <c r="KH41" s="281"/>
      <c r="KI41" s="281"/>
      <c r="KJ41" s="281"/>
      <c r="KK41" s="281"/>
      <c r="KL41" s="5"/>
      <c r="KM41" s="281" t="s">
        <v>108</v>
      </c>
      <c r="KN41" s="281"/>
      <c r="KO41" s="281"/>
      <c r="KP41" s="281"/>
      <c r="KQ41" s="5" t="s">
        <v>64</v>
      </c>
      <c r="KR41" s="5"/>
      <c r="KS41" s="280" t="s">
        <v>104</v>
      </c>
      <c r="KT41" s="280"/>
      <c r="KU41" s="5"/>
      <c r="KV41" s="280" t="s">
        <v>105</v>
      </c>
      <c r="KW41" s="280"/>
      <c r="KX41" s="5"/>
      <c r="KY41" s="280" t="s">
        <v>106</v>
      </c>
      <c r="KZ41" s="280"/>
      <c r="LA41" s="5" t="s">
        <v>65</v>
      </c>
      <c r="LB41" s="5"/>
      <c r="LC41" s="5"/>
      <c r="LD41" s="5"/>
      <c r="LE41" s="5"/>
      <c r="LF41" s="5"/>
      <c r="LG41" s="5"/>
      <c r="LH41" s="5"/>
      <c r="LI41" s="5"/>
      <c r="LJ41" s="5"/>
      <c r="LK41" s="5"/>
      <c r="LL41" s="281" t="s">
        <v>103</v>
      </c>
      <c r="LM41" s="281"/>
      <c r="LN41" s="281"/>
      <c r="LO41" s="281"/>
      <c r="LP41" s="281"/>
      <c r="LQ41" s="281"/>
      <c r="LR41" s="281"/>
      <c r="LS41" s="281"/>
      <c r="LT41" s="281"/>
      <c r="LU41" s="281"/>
      <c r="LV41" s="5"/>
      <c r="LW41" s="281" t="s">
        <v>108</v>
      </c>
      <c r="LX41" s="281"/>
      <c r="LY41" s="281"/>
      <c r="LZ41" s="281"/>
      <c r="MA41" s="5" t="s">
        <v>64</v>
      </c>
      <c r="MB41" s="5"/>
      <c r="MC41" s="280" t="s">
        <v>104</v>
      </c>
      <c r="MD41" s="280"/>
      <c r="ME41" s="5"/>
      <c r="MF41" s="280" t="s">
        <v>105</v>
      </c>
      <c r="MG41" s="280"/>
      <c r="MH41" s="5"/>
      <c r="MI41" s="280" t="s">
        <v>106</v>
      </c>
      <c r="MJ41" s="280"/>
      <c r="MK41" s="5" t="s">
        <v>65</v>
      </c>
      <c r="ML41" s="5"/>
      <c r="MM41" s="5"/>
      <c r="MN41" s="5"/>
      <c r="MO41" s="5"/>
      <c r="MP41" s="5"/>
      <c r="MQ41" s="5"/>
      <c r="MR41" s="5"/>
      <c r="MS41" s="5"/>
      <c r="MT41" s="5"/>
      <c r="MU41" s="5"/>
      <c r="MV41" s="281" t="s">
        <v>103</v>
      </c>
      <c r="MW41" s="281"/>
      <c r="MX41" s="281"/>
      <c r="MY41" s="281"/>
      <c r="MZ41" s="281"/>
      <c r="NA41" s="281"/>
      <c r="NB41" s="281"/>
      <c r="NC41" s="281"/>
      <c r="ND41" s="281"/>
      <c r="NE41" s="281"/>
      <c r="NF41" s="5"/>
      <c r="NG41" s="281" t="s">
        <v>108</v>
      </c>
      <c r="NH41" s="281"/>
      <c r="NI41" s="281"/>
      <c r="NJ41" s="281"/>
      <c r="NK41" s="5" t="s">
        <v>64</v>
      </c>
      <c r="NL41" s="5"/>
      <c r="NM41" s="280" t="s">
        <v>104</v>
      </c>
      <c r="NN41" s="280"/>
      <c r="NO41" s="5"/>
      <c r="NP41" s="280" t="s">
        <v>105</v>
      </c>
      <c r="NQ41" s="280"/>
      <c r="NR41" s="5"/>
      <c r="NS41" s="280" t="s">
        <v>106</v>
      </c>
      <c r="NT41" s="280"/>
      <c r="NU41" s="5" t="s">
        <v>65</v>
      </c>
      <c r="NV41" s="5"/>
      <c r="NW41" s="5"/>
      <c r="NX41" s="5"/>
      <c r="NY41" s="5"/>
      <c r="NZ41" s="5"/>
      <c r="OA41" s="5"/>
      <c r="OB41" s="5"/>
      <c r="OC41" s="5"/>
      <c r="OD41" s="5"/>
    </row>
    <row r="42" spans="1:394" ht="15" customHeight="1">
      <c r="A42" s="5"/>
      <c r="B42" s="5"/>
      <c r="C42" s="5"/>
      <c r="D42" s="5"/>
      <c r="E42" s="5"/>
      <c r="F42" s="5"/>
      <c r="G42" s="5"/>
      <c r="H42" s="5"/>
      <c r="I42" s="5"/>
      <c r="J42" s="5"/>
      <c r="K42" s="5"/>
      <c r="L42" s="5"/>
      <c r="M42" s="281" t="s">
        <v>109</v>
      </c>
      <c r="N42" s="281"/>
      <c r="O42" s="281"/>
      <c r="P42" s="281"/>
      <c r="Q42" s="5" t="s">
        <v>64</v>
      </c>
      <c r="R42" s="5"/>
      <c r="S42" s="5"/>
      <c r="T42" s="5"/>
      <c r="U42" s="5"/>
      <c r="V42" s="280" t="s">
        <v>105</v>
      </c>
      <c r="W42" s="280"/>
      <c r="X42" s="5"/>
      <c r="Y42" s="280" t="s">
        <v>106</v>
      </c>
      <c r="Z42" s="280"/>
      <c r="AA42" s="5" t="s">
        <v>65</v>
      </c>
      <c r="AB42" s="5"/>
      <c r="AC42" s="5"/>
      <c r="AD42" s="5"/>
      <c r="AE42" s="5"/>
      <c r="AF42" s="5"/>
      <c r="AG42" s="5"/>
      <c r="AH42" s="5"/>
      <c r="AI42" s="5"/>
      <c r="AJ42" s="5"/>
      <c r="AK42" s="5"/>
      <c r="AL42" s="129"/>
      <c r="AN42" s="226" t="b">
        <v>0</v>
      </c>
      <c r="AQ42" s="129"/>
      <c r="AR42" s="5"/>
      <c r="AS42" s="5"/>
      <c r="AT42" s="5"/>
      <c r="AU42" s="5"/>
      <c r="AV42" s="5"/>
      <c r="AW42" s="5"/>
      <c r="AX42" s="5"/>
      <c r="AY42" s="5"/>
      <c r="AZ42" s="5"/>
      <c r="BA42" s="5"/>
      <c r="BB42" s="5"/>
      <c r="BC42" s="5"/>
      <c r="BD42" s="281" t="s">
        <v>109</v>
      </c>
      <c r="BE42" s="281"/>
      <c r="BF42" s="281"/>
      <c r="BG42" s="281"/>
      <c r="BH42" s="5" t="s">
        <v>64</v>
      </c>
      <c r="BI42" s="5"/>
      <c r="BJ42" s="5"/>
      <c r="BK42" s="5"/>
      <c r="BL42" s="5"/>
      <c r="BM42" s="280" t="s">
        <v>105</v>
      </c>
      <c r="BN42" s="280"/>
      <c r="BO42" s="5"/>
      <c r="BP42" s="280" t="s">
        <v>106</v>
      </c>
      <c r="BQ42" s="280"/>
      <c r="BR42" s="5" t="s">
        <v>65</v>
      </c>
      <c r="BS42" s="5"/>
      <c r="BT42" s="5"/>
      <c r="BU42" s="5"/>
      <c r="BV42" s="5"/>
      <c r="BW42" s="5"/>
      <c r="BX42" s="5"/>
      <c r="BY42" s="5"/>
      <c r="BZ42" s="5"/>
      <c r="CA42" s="5"/>
      <c r="CB42" s="5"/>
      <c r="CC42" s="129"/>
      <c r="CD42" s="226"/>
      <c r="CE42" s="226" t="b">
        <v>0</v>
      </c>
      <c r="CF42" s="226"/>
      <c r="CG42" s="226"/>
      <c r="CH42" s="129"/>
      <c r="CI42" s="5"/>
      <c r="CJ42" s="5"/>
      <c r="CK42" s="5"/>
      <c r="CL42" s="5"/>
      <c r="CM42" s="5"/>
      <c r="CN42" s="5"/>
      <c r="CO42" s="5"/>
      <c r="CP42" s="5"/>
      <c r="CQ42" s="5"/>
      <c r="CR42" s="5"/>
      <c r="CS42" s="5"/>
      <c r="CT42" s="5"/>
      <c r="CU42" s="5"/>
      <c r="CV42" s="281" t="s">
        <v>109</v>
      </c>
      <c r="CW42" s="281"/>
      <c r="CX42" s="281"/>
      <c r="CY42" s="281"/>
      <c r="CZ42" s="5" t="s">
        <v>64</v>
      </c>
      <c r="DA42" s="5"/>
      <c r="DB42" s="5"/>
      <c r="DC42" s="5"/>
      <c r="DD42" s="5"/>
      <c r="DE42" s="280" t="s">
        <v>105</v>
      </c>
      <c r="DF42" s="280"/>
      <c r="DG42" s="5"/>
      <c r="DH42" s="280" t="s">
        <v>106</v>
      </c>
      <c r="DI42" s="280"/>
      <c r="DJ42" s="5" t="s">
        <v>65</v>
      </c>
      <c r="DK42" s="5"/>
      <c r="DL42" s="5"/>
      <c r="DM42" s="5"/>
      <c r="DN42" s="5"/>
      <c r="DO42" s="5"/>
      <c r="DP42" s="5"/>
      <c r="DQ42" s="5"/>
      <c r="DR42" s="5"/>
      <c r="DS42" s="5"/>
      <c r="DT42" s="5"/>
      <c r="DU42" s="231"/>
      <c r="DV42" s="231" t="b">
        <v>0</v>
      </c>
      <c r="DW42" s="231" t="b">
        <v>0</v>
      </c>
      <c r="DX42" s="231"/>
      <c r="DY42" s="231"/>
      <c r="DZ42" s="5"/>
      <c r="EA42" s="5"/>
      <c r="EB42" s="5"/>
      <c r="EC42" s="5"/>
      <c r="ED42" s="5"/>
      <c r="EE42" s="5"/>
      <c r="EF42" s="5"/>
      <c r="EG42" s="5"/>
      <c r="EH42" s="5"/>
      <c r="EI42" s="5"/>
      <c r="EJ42" s="5"/>
      <c r="EK42" s="5"/>
      <c r="EL42" s="5"/>
      <c r="EM42" s="281" t="s">
        <v>109</v>
      </c>
      <c r="EN42" s="281"/>
      <c r="EO42" s="281"/>
      <c r="EP42" s="281"/>
      <c r="EQ42" s="5" t="s">
        <v>64</v>
      </c>
      <c r="ER42" s="5"/>
      <c r="ES42" s="5"/>
      <c r="ET42" s="5"/>
      <c r="EU42" s="5"/>
      <c r="EV42" s="280" t="s">
        <v>105</v>
      </c>
      <c r="EW42" s="280"/>
      <c r="EX42" s="5"/>
      <c r="EY42" s="280" t="s">
        <v>106</v>
      </c>
      <c r="EZ42" s="280"/>
      <c r="FA42" s="5" t="s">
        <v>65</v>
      </c>
      <c r="FB42" s="5"/>
      <c r="FC42" s="5"/>
      <c r="FD42" s="5"/>
      <c r="FE42" s="5"/>
      <c r="FF42" s="5"/>
      <c r="FG42" s="5"/>
      <c r="FH42" s="5"/>
      <c r="FI42" s="5"/>
      <c r="FJ42" s="5"/>
      <c r="FK42" s="5"/>
      <c r="FL42" s="231"/>
      <c r="FM42" s="231" t="b">
        <v>0</v>
      </c>
      <c r="FN42" s="231" t="b">
        <v>0</v>
      </c>
      <c r="FO42" s="231"/>
      <c r="FP42" s="5"/>
      <c r="FQ42" s="5"/>
      <c r="FR42" s="5"/>
      <c r="FS42" s="5"/>
      <c r="FT42" s="5"/>
      <c r="FU42" s="5"/>
      <c r="FV42" s="5"/>
      <c r="FW42" s="5"/>
      <c r="FX42" s="5"/>
      <c r="FY42" s="5"/>
      <c r="FZ42" s="5"/>
      <c r="GA42" s="5"/>
      <c r="GB42" s="5"/>
      <c r="GC42" s="281" t="s">
        <v>109</v>
      </c>
      <c r="GD42" s="281"/>
      <c r="GE42" s="281"/>
      <c r="GF42" s="281"/>
      <c r="GG42" s="5" t="s">
        <v>64</v>
      </c>
      <c r="GH42" s="5"/>
      <c r="GI42" s="5"/>
      <c r="GJ42" s="5"/>
      <c r="GK42" s="5"/>
      <c r="GL42" s="280" t="s">
        <v>105</v>
      </c>
      <c r="GM42" s="280"/>
      <c r="GN42" s="5"/>
      <c r="GO42" s="280" t="s">
        <v>106</v>
      </c>
      <c r="GP42" s="280"/>
      <c r="GQ42" s="5" t="s">
        <v>65</v>
      </c>
      <c r="GR42" s="5"/>
      <c r="GS42" s="5"/>
      <c r="GT42" s="5"/>
      <c r="GU42" s="5"/>
      <c r="GV42" s="5"/>
      <c r="GW42" s="5"/>
      <c r="GX42" s="5"/>
      <c r="GY42" s="5"/>
      <c r="GZ42" s="5"/>
      <c r="HA42" s="5"/>
      <c r="HB42" s="231"/>
      <c r="HC42" s="231" t="b">
        <v>0</v>
      </c>
      <c r="HD42" s="231" t="b">
        <v>0</v>
      </c>
      <c r="HE42" s="231"/>
      <c r="HF42" s="5"/>
      <c r="HG42" s="5"/>
      <c r="HH42" s="5"/>
      <c r="HI42" s="5"/>
      <c r="HJ42" s="5"/>
      <c r="HK42" s="5"/>
      <c r="HL42" s="5"/>
      <c r="HM42" s="5"/>
      <c r="HN42" s="5"/>
      <c r="HO42" s="5"/>
      <c r="HP42" s="5"/>
      <c r="HQ42" s="5"/>
      <c r="HR42" s="5"/>
      <c r="HS42" s="281" t="s">
        <v>109</v>
      </c>
      <c r="HT42" s="281"/>
      <c r="HU42" s="281"/>
      <c r="HV42" s="281"/>
      <c r="HW42" s="5" t="s">
        <v>64</v>
      </c>
      <c r="HX42" s="5"/>
      <c r="HY42" s="5"/>
      <c r="HZ42" s="5"/>
      <c r="IA42" s="5"/>
      <c r="IB42" s="280" t="s">
        <v>105</v>
      </c>
      <c r="IC42" s="280"/>
      <c r="ID42" s="5"/>
      <c r="IE42" s="280" t="s">
        <v>106</v>
      </c>
      <c r="IF42" s="280"/>
      <c r="IG42" s="5" t="s">
        <v>65</v>
      </c>
      <c r="IH42" s="5"/>
      <c r="II42" s="5"/>
      <c r="IJ42" s="5"/>
      <c r="IK42" s="5"/>
      <c r="IL42" s="5"/>
      <c r="IM42" s="5"/>
      <c r="IN42" s="5"/>
      <c r="IO42" s="5"/>
      <c r="IP42" s="5"/>
      <c r="IQ42" s="5"/>
      <c r="IR42" s="5"/>
      <c r="IS42" s="5"/>
      <c r="IT42" s="5"/>
      <c r="IU42" s="5"/>
      <c r="IV42" s="5"/>
      <c r="IW42" s="5"/>
      <c r="IX42" s="5"/>
      <c r="IY42" s="5"/>
      <c r="IZ42" s="5"/>
      <c r="JA42" s="5"/>
      <c r="JB42" s="5"/>
      <c r="JC42" s="281" t="s">
        <v>109</v>
      </c>
      <c r="JD42" s="281"/>
      <c r="JE42" s="281"/>
      <c r="JF42" s="281"/>
      <c r="JG42" s="5" t="s">
        <v>64</v>
      </c>
      <c r="JH42" s="5"/>
      <c r="JI42" s="5"/>
      <c r="JJ42" s="5"/>
      <c r="JK42" s="5"/>
      <c r="JL42" s="280" t="s">
        <v>105</v>
      </c>
      <c r="JM42" s="280"/>
      <c r="JN42" s="5"/>
      <c r="JO42" s="280" t="s">
        <v>106</v>
      </c>
      <c r="JP42" s="280"/>
      <c r="JQ42" s="5" t="s">
        <v>65</v>
      </c>
      <c r="JR42" s="5"/>
      <c r="JS42" s="5"/>
      <c r="JT42" s="5"/>
      <c r="JU42" s="5"/>
      <c r="JV42" s="5"/>
      <c r="JW42" s="5"/>
      <c r="JX42" s="5"/>
      <c r="JY42" s="5"/>
      <c r="JZ42" s="5"/>
      <c r="KA42" s="5"/>
      <c r="KB42" s="5"/>
      <c r="KC42" s="5"/>
      <c r="KD42" s="5"/>
      <c r="KE42" s="5"/>
      <c r="KF42" s="5"/>
      <c r="KG42" s="5"/>
      <c r="KH42" s="5"/>
      <c r="KI42" s="5"/>
      <c r="KJ42" s="5"/>
      <c r="KK42" s="5"/>
      <c r="KL42" s="5"/>
      <c r="KM42" s="281" t="s">
        <v>109</v>
      </c>
      <c r="KN42" s="281"/>
      <c r="KO42" s="281"/>
      <c r="KP42" s="281"/>
      <c r="KQ42" s="5" t="s">
        <v>64</v>
      </c>
      <c r="KR42" s="5"/>
      <c r="KS42" s="5"/>
      <c r="KT42" s="5"/>
      <c r="KU42" s="5"/>
      <c r="KV42" s="280" t="s">
        <v>105</v>
      </c>
      <c r="KW42" s="280"/>
      <c r="KX42" s="5"/>
      <c r="KY42" s="280" t="s">
        <v>106</v>
      </c>
      <c r="KZ42" s="280"/>
      <c r="LA42" s="5" t="s">
        <v>65</v>
      </c>
      <c r="LB42" s="5"/>
      <c r="LC42" s="5"/>
      <c r="LD42" s="5"/>
      <c r="LE42" s="5"/>
      <c r="LF42" s="5"/>
      <c r="LG42" s="5"/>
      <c r="LH42" s="5"/>
      <c r="LI42" s="5"/>
      <c r="LJ42" s="5"/>
      <c r="LK42" s="5"/>
      <c r="LL42" s="5"/>
      <c r="LM42" s="5"/>
      <c r="LN42" s="5"/>
      <c r="LO42" s="5"/>
      <c r="LP42" s="5"/>
      <c r="LQ42" s="5"/>
      <c r="LR42" s="5"/>
      <c r="LS42" s="5"/>
      <c r="LT42" s="5"/>
      <c r="LU42" s="5"/>
      <c r="LV42" s="5"/>
      <c r="LW42" s="281" t="s">
        <v>109</v>
      </c>
      <c r="LX42" s="281"/>
      <c r="LY42" s="281"/>
      <c r="LZ42" s="281"/>
      <c r="MA42" s="5" t="s">
        <v>64</v>
      </c>
      <c r="MB42" s="5"/>
      <c r="MC42" s="5"/>
      <c r="MD42" s="5"/>
      <c r="ME42" s="5"/>
      <c r="MF42" s="280" t="s">
        <v>105</v>
      </c>
      <c r="MG42" s="280"/>
      <c r="MH42" s="5"/>
      <c r="MI42" s="280" t="s">
        <v>106</v>
      </c>
      <c r="MJ42" s="280"/>
      <c r="MK42" s="5" t="s">
        <v>65</v>
      </c>
      <c r="ML42" s="5"/>
      <c r="MM42" s="5"/>
      <c r="MN42" s="5"/>
      <c r="MO42" s="5"/>
      <c r="MP42" s="5"/>
      <c r="MQ42" s="5"/>
      <c r="MR42" s="5"/>
      <c r="MS42" s="5"/>
      <c r="MT42" s="5"/>
      <c r="MU42" s="5"/>
      <c r="MV42" s="5"/>
      <c r="MW42" s="5"/>
      <c r="MX42" s="5"/>
      <c r="MY42" s="5"/>
      <c r="MZ42" s="5"/>
      <c r="NA42" s="5"/>
      <c r="NB42" s="5"/>
      <c r="NC42" s="5"/>
      <c r="ND42" s="5"/>
      <c r="NE42" s="5"/>
      <c r="NF42" s="5"/>
      <c r="NG42" s="281" t="s">
        <v>109</v>
      </c>
      <c r="NH42" s="281"/>
      <c r="NI42" s="281"/>
      <c r="NJ42" s="281"/>
      <c r="NK42" s="5" t="s">
        <v>64</v>
      </c>
      <c r="NL42" s="5"/>
      <c r="NM42" s="5"/>
      <c r="NN42" s="5"/>
      <c r="NO42" s="5"/>
      <c r="NP42" s="280" t="s">
        <v>105</v>
      </c>
      <c r="NQ42" s="280"/>
      <c r="NR42" s="5"/>
      <c r="NS42" s="280" t="s">
        <v>106</v>
      </c>
      <c r="NT42" s="280"/>
      <c r="NU42" s="5" t="s">
        <v>65</v>
      </c>
      <c r="NV42" s="5"/>
      <c r="NW42" s="5"/>
      <c r="NX42" s="5"/>
      <c r="NY42" s="5"/>
      <c r="NZ42" s="5"/>
      <c r="OA42" s="5"/>
      <c r="OB42" s="5"/>
      <c r="OC42" s="5"/>
      <c r="OD42" s="5"/>
    </row>
    <row r="43" spans="1:394" ht="15" customHeight="1">
      <c r="A43" s="5"/>
      <c r="B43" s="281" t="s">
        <v>107</v>
      </c>
      <c r="C43" s="281"/>
      <c r="D43" s="281"/>
      <c r="E43" s="281"/>
      <c r="F43" s="281"/>
      <c r="G43" s="281"/>
      <c r="H43" s="281"/>
      <c r="I43" s="281"/>
      <c r="J43" s="5"/>
      <c r="K43" s="281" t="s">
        <v>110</v>
      </c>
      <c r="L43" s="281"/>
      <c r="M43" s="281"/>
      <c r="N43" s="281"/>
      <c r="O43" s="281"/>
      <c r="P43" s="281"/>
      <c r="Q43" s="5"/>
      <c r="R43" s="5"/>
      <c r="S43" s="281" t="s">
        <v>111</v>
      </c>
      <c r="T43" s="281"/>
      <c r="U43" s="281"/>
      <c r="V43" s="281"/>
      <c r="W43" s="281"/>
      <c r="X43" s="5"/>
      <c r="Y43" s="5"/>
      <c r="Z43" s="281" t="s">
        <v>112</v>
      </c>
      <c r="AA43" s="281"/>
      <c r="AB43" s="281"/>
      <c r="AC43" s="281"/>
      <c r="AD43" s="281"/>
      <c r="AE43" s="281"/>
      <c r="AF43" s="281"/>
      <c r="AG43" s="281"/>
      <c r="AH43" s="281"/>
      <c r="AI43" s="281"/>
      <c r="AJ43" s="5"/>
      <c r="AK43" s="5"/>
      <c r="AL43" s="129"/>
      <c r="AM43" s="226" t="b">
        <v>0</v>
      </c>
      <c r="AN43" s="226" t="b">
        <v>0</v>
      </c>
      <c r="AQ43" s="129"/>
      <c r="AR43" s="5"/>
      <c r="AS43" s="281" t="s">
        <v>107</v>
      </c>
      <c r="AT43" s="281"/>
      <c r="AU43" s="281"/>
      <c r="AV43" s="281"/>
      <c r="AW43" s="281"/>
      <c r="AX43" s="281"/>
      <c r="AY43" s="281"/>
      <c r="AZ43" s="281"/>
      <c r="BA43" s="5"/>
      <c r="BB43" s="281" t="s">
        <v>110</v>
      </c>
      <c r="BC43" s="281"/>
      <c r="BD43" s="281"/>
      <c r="BE43" s="281"/>
      <c r="BF43" s="281"/>
      <c r="BG43" s="281"/>
      <c r="BH43" s="5"/>
      <c r="BI43" s="5"/>
      <c r="BJ43" s="281" t="s">
        <v>111</v>
      </c>
      <c r="BK43" s="281"/>
      <c r="BL43" s="281"/>
      <c r="BM43" s="281"/>
      <c r="BN43" s="281"/>
      <c r="BO43" s="5"/>
      <c r="BP43" s="5"/>
      <c r="BQ43" s="281" t="s">
        <v>112</v>
      </c>
      <c r="BR43" s="281"/>
      <c r="BS43" s="281"/>
      <c r="BT43" s="281"/>
      <c r="BU43" s="281"/>
      <c r="BV43" s="281"/>
      <c r="BW43" s="281"/>
      <c r="BX43" s="281"/>
      <c r="BY43" s="281"/>
      <c r="BZ43" s="281"/>
      <c r="CA43" s="5"/>
      <c r="CB43" s="5"/>
      <c r="CC43" s="129"/>
      <c r="CD43" s="226" t="b">
        <v>0</v>
      </c>
      <c r="CE43" s="226" t="b">
        <v>0</v>
      </c>
      <c r="CF43" s="226"/>
      <c r="CG43" s="226"/>
      <c r="CH43" s="129"/>
      <c r="CI43" s="5"/>
      <c r="CJ43" s="5"/>
      <c r="CK43" s="281" t="s">
        <v>107</v>
      </c>
      <c r="CL43" s="281"/>
      <c r="CM43" s="281"/>
      <c r="CN43" s="281"/>
      <c r="CO43" s="281"/>
      <c r="CP43" s="281"/>
      <c r="CQ43" s="281"/>
      <c r="CR43" s="281"/>
      <c r="CS43" s="5"/>
      <c r="CT43" s="281" t="s">
        <v>110</v>
      </c>
      <c r="CU43" s="281"/>
      <c r="CV43" s="281"/>
      <c r="CW43" s="281"/>
      <c r="CX43" s="281"/>
      <c r="CY43" s="281"/>
      <c r="CZ43" s="5"/>
      <c r="DA43" s="5"/>
      <c r="DB43" s="281" t="s">
        <v>111</v>
      </c>
      <c r="DC43" s="281"/>
      <c r="DD43" s="281"/>
      <c r="DE43" s="281"/>
      <c r="DF43" s="281"/>
      <c r="DG43" s="5"/>
      <c r="DH43" s="5"/>
      <c r="DI43" s="281" t="s">
        <v>112</v>
      </c>
      <c r="DJ43" s="281"/>
      <c r="DK43" s="281"/>
      <c r="DL43" s="281"/>
      <c r="DM43" s="281"/>
      <c r="DN43" s="281"/>
      <c r="DO43" s="281"/>
      <c r="DP43" s="281"/>
      <c r="DQ43" s="281"/>
      <c r="DR43" s="281"/>
      <c r="DS43" s="5"/>
      <c r="DT43" s="5"/>
      <c r="DU43" s="231" t="b">
        <v>0</v>
      </c>
      <c r="DV43" s="231" t="b">
        <v>0</v>
      </c>
      <c r="DW43" s="231" t="b">
        <v>0</v>
      </c>
      <c r="DX43" s="231"/>
      <c r="DY43" s="231"/>
      <c r="DZ43" s="5"/>
      <c r="EA43" s="5"/>
      <c r="EB43" s="281" t="s">
        <v>107</v>
      </c>
      <c r="EC43" s="281"/>
      <c r="ED43" s="281"/>
      <c r="EE43" s="281"/>
      <c r="EF43" s="281"/>
      <c r="EG43" s="281"/>
      <c r="EH43" s="281"/>
      <c r="EI43" s="281"/>
      <c r="EJ43" s="5"/>
      <c r="EK43" s="281" t="s">
        <v>110</v>
      </c>
      <c r="EL43" s="281"/>
      <c r="EM43" s="281"/>
      <c r="EN43" s="281"/>
      <c r="EO43" s="281"/>
      <c r="EP43" s="281"/>
      <c r="EQ43" s="5"/>
      <c r="ER43" s="5"/>
      <c r="ES43" s="281" t="s">
        <v>111</v>
      </c>
      <c r="ET43" s="281"/>
      <c r="EU43" s="281"/>
      <c r="EV43" s="281"/>
      <c r="EW43" s="281"/>
      <c r="EX43" s="5"/>
      <c r="EY43" s="5"/>
      <c r="EZ43" s="281" t="s">
        <v>112</v>
      </c>
      <c r="FA43" s="281"/>
      <c r="FB43" s="281"/>
      <c r="FC43" s="281"/>
      <c r="FD43" s="281"/>
      <c r="FE43" s="281"/>
      <c r="FF43" s="281"/>
      <c r="FG43" s="281"/>
      <c r="FH43" s="281"/>
      <c r="FI43" s="281"/>
      <c r="FJ43" s="5"/>
      <c r="FK43" s="5"/>
      <c r="FL43" s="231" t="b">
        <v>0</v>
      </c>
      <c r="FM43" s="231" t="b">
        <v>0</v>
      </c>
      <c r="FN43" s="231" t="b">
        <v>0</v>
      </c>
      <c r="FO43" s="231"/>
      <c r="FP43" s="5"/>
      <c r="FQ43" s="5"/>
      <c r="FR43" s="281" t="s">
        <v>107</v>
      </c>
      <c r="FS43" s="281"/>
      <c r="FT43" s="281"/>
      <c r="FU43" s="281"/>
      <c r="FV43" s="281"/>
      <c r="FW43" s="281"/>
      <c r="FX43" s="281"/>
      <c r="FY43" s="281"/>
      <c r="FZ43" s="5"/>
      <c r="GA43" s="281" t="s">
        <v>110</v>
      </c>
      <c r="GB43" s="281"/>
      <c r="GC43" s="281"/>
      <c r="GD43" s="281"/>
      <c r="GE43" s="281"/>
      <c r="GF43" s="281"/>
      <c r="GG43" s="5"/>
      <c r="GH43" s="5"/>
      <c r="GI43" s="281" t="s">
        <v>111</v>
      </c>
      <c r="GJ43" s="281"/>
      <c r="GK43" s="281"/>
      <c r="GL43" s="281"/>
      <c r="GM43" s="281"/>
      <c r="GN43" s="5"/>
      <c r="GO43" s="5"/>
      <c r="GP43" s="281" t="s">
        <v>112</v>
      </c>
      <c r="GQ43" s="281"/>
      <c r="GR43" s="281"/>
      <c r="GS43" s="281"/>
      <c r="GT43" s="281"/>
      <c r="GU43" s="281"/>
      <c r="GV43" s="281"/>
      <c r="GW43" s="281"/>
      <c r="GX43" s="281"/>
      <c r="GY43" s="281"/>
      <c r="GZ43" s="5"/>
      <c r="HA43" s="5"/>
      <c r="HB43" s="231" t="b">
        <v>0</v>
      </c>
      <c r="HC43" s="231" t="b">
        <v>0</v>
      </c>
      <c r="HD43" s="231" t="b">
        <v>0</v>
      </c>
      <c r="HE43" s="231"/>
      <c r="HF43" s="5"/>
      <c r="HG43" s="5"/>
      <c r="HH43" s="281" t="s">
        <v>107</v>
      </c>
      <c r="HI43" s="281"/>
      <c r="HJ43" s="281"/>
      <c r="HK43" s="281"/>
      <c r="HL43" s="281"/>
      <c r="HM43" s="281"/>
      <c r="HN43" s="281"/>
      <c r="HO43" s="281"/>
      <c r="HP43" s="5"/>
      <c r="HQ43" s="281" t="s">
        <v>110</v>
      </c>
      <c r="HR43" s="281"/>
      <c r="HS43" s="281"/>
      <c r="HT43" s="281"/>
      <c r="HU43" s="281"/>
      <c r="HV43" s="281"/>
      <c r="HW43" s="5"/>
      <c r="HX43" s="5"/>
      <c r="HY43" s="281" t="s">
        <v>111</v>
      </c>
      <c r="HZ43" s="281"/>
      <c r="IA43" s="281"/>
      <c r="IB43" s="281"/>
      <c r="IC43" s="281"/>
      <c r="ID43" s="5"/>
      <c r="IE43" s="5"/>
      <c r="IF43" s="281" t="s">
        <v>112</v>
      </c>
      <c r="IG43" s="281"/>
      <c r="IH43" s="281"/>
      <c r="II43" s="281"/>
      <c r="IJ43" s="281"/>
      <c r="IK43" s="281"/>
      <c r="IL43" s="281"/>
      <c r="IM43" s="281"/>
      <c r="IN43" s="281"/>
      <c r="IO43" s="281"/>
      <c r="IP43" s="5"/>
      <c r="IQ43" s="5"/>
      <c r="IR43" s="281" t="s">
        <v>107</v>
      </c>
      <c r="IS43" s="281"/>
      <c r="IT43" s="281"/>
      <c r="IU43" s="281"/>
      <c r="IV43" s="281"/>
      <c r="IW43" s="281"/>
      <c r="IX43" s="281"/>
      <c r="IY43" s="281"/>
      <c r="IZ43" s="5"/>
      <c r="JA43" s="281" t="s">
        <v>110</v>
      </c>
      <c r="JB43" s="281"/>
      <c r="JC43" s="281"/>
      <c r="JD43" s="281"/>
      <c r="JE43" s="281"/>
      <c r="JF43" s="281"/>
      <c r="JG43" s="5"/>
      <c r="JH43" s="5"/>
      <c r="JI43" s="281" t="s">
        <v>111</v>
      </c>
      <c r="JJ43" s="281"/>
      <c r="JK43" s="281"/>
      <c r="JL43" s="281"/>
      <c r="JM43" s="281"/>
      <c r="JN43" s="5"/>
      <c r="JO43" s="5"/>
      <c r="JP43" s="281" t="s">
        <v>112</v>
      </c>
      <c r="JQ43" s="281"/>
      <c r="JR43" s="281"/>
      <c r="JS43" s="281"/>
      <c r="JT43" s="281"/>
      <c r="JU43" s="281"/>
      <c r="JV43" s="281"/>
      <c r="JW43" s="281"/>
      <c r="JX43" s="281"/>
      <c r="JY43" s="281"/>
      <c r="JZ43" s="5"/>
      <c r="KA43" s="5"/>
      <c r="KB43" s="281" t="s">
        <v>107</v>
      </c>
      <c r="KC43" s="281"/>
      <c r="KD43" s="281"/>
      <c r="KE43" s="281"/>
      <c r="KF43" s="281"/>
      <c r="KG43" s="281"/>
      <c r="KH43" s="281"/>
      <c r="KI43" s="281"/>
      <c r="KJ43" s="5"/>
      <c r="KK43" s="281" t="s">
        <v>110</v>
      </c>
      <c r="KL43" s="281"/>
      <c r="KM43" s="281"/>
      <c r="KN43" s="281"/>
      <c r="KO43" s="281"/>
      <c r="KP43" s="281"/>
      <c r="KQ43" s="5"/>
      <c r="KR43" s="5"/>
      <c r="KS43" s="281" t="s">
        <v>111</v>
      </c>
      <c r="KT43" s="281"/>
      <c r="KU43" s="281"/>
      <c r="KV43" s="281"/>
      <c r="KW43" s="281"/>
      <c r="KX43" s="5"/>
      <c r="KY43" s="5"/>
      <c r="KZ43" s="281" t="s">
        <v>112</v>
      </c>
      <c r="LA43" s="281"/>
      <c r="LB43" s="281"/>
      <c r="LC43" s="281"/>
      <c r="LD43" s="281"/>
      <c r="LE43" s="281"/>
      <c r="LF43" s="281"/>
      <c r="LG43" s="281"/>
      <c r="LH43" s="281"/>
      <c r="LI43" s="281"/>
      <c r="LJ43" s="5"/>
      <c r="LK43" s="5"/>
      <c r="LL43" s="281" t="s">
        <v>107</v>
      </c>
      <c r="LM43" s="281"/>
      <c r="LN43" s="281"/>
      <c r="LO43" s="281"/>
      <c r="LP43" s="281"/>
      <c r="LQ43" s="281"/>
      <c r="LR43" s="281"/>
      <c r="LS43" s="281"/>
      <c r="LT43" s="5"/>
      <c r="LU43" s="281" t="s">
        <v>110</v>
      </c>
      <c r="LV43" s="281"/>
      <c r="LW43" s="281"/>
      <c r="LX43" s="281"/>
      <c r="LY43" s="281"/>
      <c r="LZ43" s="281"/>
      <c r="MA43" s="5"/>
      <c r="MB43" s="5"/>
      <c r="MC43" s="281" t="s">
        <v>111</v>
      </c>
      <c r="MD43" s="281"/>
      <c r="ME43" s="281"/>
      <c r="MF43" s="281"/>
      <c r="MG43" s="281"/>
      <c r="MH43" s="5"/>
      <c r="MI43" s="5"/>
      <c r="MJ43" s="281" t="s">
        <v>112</v>
      </c>
      <c r="MK43" s="281"/>
      <c r="ML43" s="281"/>
      <c r="MM43" s="281"/>
      <c r="MN43" s="281"/>
      <c r="MO43" s="281"/>
      <c r="MP43" s="281"/>
      <c r="MQ43" s="281"/>
      <c r="MR43" s="281"/>
      <c r="MS43" s="281"/>
      <c r="MT43" s="5"/>
      <c r="MU43" s="5"/>
      <c r="MV43" s="281" t="s">
        <v>107</v>
      </c>
      <c r="MW43" s="281"/>
      <c r="MX43" s="281"/>
      <c r="MY43" s="281"/>
      <c r="MZ43" s="281"/>
      <c r="NA43" s="281"/>
      <c r="NB43" s="281"/>
      <c r="NC43" s="281"/>
      <c r="ND43" s="5"/>
      <c r="NE43" s="281" t="s">
        <v>110</v>
      </c>
      <c r="NF43" s="281"/>
      <c r="NG43" s="281"/>
      <c r="NH43" s="281"/>
      <c r="NI43" s="281"/>
      <c r="NJ43" s="281"/>
      <c r="NK43" s="5"/>
      <c r="NL43" s="5"/>
      <c r="NM43" s="281" t="s">
        <v>111</v>
      </c>
      <c r="NN43" s="281"/>
      <c r="NO43" s="281"/>
      <c r="NP43" s="281"/>
      <c r="NQ43" s="281"/>
      <c r="NR43" s="5"/>
      <c r="NS43" s="5"/>
      <c r="NT43" s="281" t="s">
        <v>112</v>
      </c>
      <c r="NU43" s="281"/>
      <c r="NV43" s="281"/>
      <c r="NW43" s="281"/>
      <c r="NX43" s="281"/>
      <c r="NY43" s="281"/>
      <c r="NZ43" s="281"/>
      <c r="OA43" s="281"/>
      <c r="OB43" s="281"/>
      <c r="OC43" s="281"/>
      <c r="OD43" s="5"/>
    </row>
    <row r="44" spans="1:394" ht="15" customHeight="1">
      <c r="A44" s="5"/>
      <c r="B44" s="5"/>
      <c r="C44" s="5"/>
      <c r="D44" s="5"/>
      <c r="E44" s="5"/>
      <c r="F44" s="5"/>
      <c r="G44" s="5"/>
      <c r="H44" s="5"/>
      <c r="I44" s="5"/>
      <c r="J44" s="5"/>
      <c r="K44" s="281" t="s">
        <v>113</v>
      </c>
      <c r="L44" s="281"/>
      <c r="M44" s="281"/>
      <c r="N44" s="281"/>
      <c r="O44" s="281"/>
      <c r="P44" s="281"/>
      <c r="Q44" s="281"/>
      <c r="R44" s="281"/>
      <c r="S44" s="5"/>
      <c r="T44" s="5"/>
      <c r="U44" s="281" t="s">
        <v>114</v>
      </c>
      <c r="V44" s="281"/>
      <c r="W44" s="281"/>
      <c r="X44" s="281"/>
      <c r="Y44" s="5"/>
      <c r="Z44" s="5"/>
      <c r="AA44" s="5"/>
      <c r="AB44" s="5"/>
      <c r="AC44" s="5"/>
      <c r="AD44" s="5"/>
      <c r="AE44" s="5"/>
      <c r="AF44" s="5"/>
      <c r="AG44" s="5"/>
      <c r="AH44" s="5"/>
      <c r="AI44" s="5"/>
      <c r="AJ44" s="5"/>
      <c r="AK44" s="5"/>
      <c r="AL44" s="129"/>
      <c r="AM44" s="226" t="b">
        <v>0</v>
      </c>
      <c r="AN44" s="226" t="b">
        <v>0</v>
      </c>
      <c r="AQ44" s="129"/>
      <c r="AR44" s="5"/>
      <c r="AS44" s="5"/>
      <c r="AT44" s="5"/>
      <c r="AU44" s="5"/>
      <c r="AV44" s="5"/>
      <c r="AW44" s="5"/>
      <c r="AX44" s="5"/>
      <c r="AY44" s="5"/>
      <c r="AZ44" s="5"/>
      <c r="BA44" s="5"/>
      <c r="BB44" s="281" t="s">
        <v>113</v>
      </c>
      <c r="BC44" s="281"/>
      <c r="BD44" s="281"/>
      <c r="BE44" s="281"/>
      <c r="BF44" s="281"/>
      <c r="BG44" s="281"/>
      <c r="BH44" s="281"/>
      <c r="BI44" s="281"/>
      <c r="BJ44" s="5"/>
      <c r="BK44" s="5"/>
      <c r="BL44" s="281" t="s">
        <v>114</v>
      </c>
      <c r="BM44" s="281"/>
      <c r="BN44" s="281"/>
      <c r="BO44" s="281"/>
      <c r="BP44" s="5"/>
      <c r="BQ44" s="5"/>
      <c r="BR44" s="5"/>
      <c r="BS44" s="5"/>
      <c r="BT44" s="5"/>
      <c r="BU44" s="5"/>
      <c r="BV44" s="5"/>
      <c r="BW44" s="5"/>
      <c r="BX44" s="5"/>
      <c r="BY44" s="5"/>
      <c r="BZ44" s="5"/>
      <c r="CA44" s="5"/>
      <c r="CB44" s="5"/>
      <c r="CC44" s="129"/>
      <c r="CD44" s="226" t="b">
        <v>0</v>
      </c>
      <c r="CE44" s="226" t="b">
        <v>0</v>
      </c>
      <c r="CF44" s="226"/>
      <c r="CG44" s="226"/>
      <c r="CH44" s="129"/>
      <c r="CI44" s="5"/>
      <c r="CJ44" s="5"/>
      <c r="CK44" s="5"/>
      <c r="CL44" s="5"/>
      <c r="CM44" s="5"/>
      <c r="CN44" s="5"/>
      <c r="CO44" s="5"/>
      <c r="CP44" s="5"/>
      <c r="CQ44" s="5"/>
      <c r="CR44" s="5"/>
      <c r="CS44" s="5"/>
      <c r="CT44" s="281" t="s">
        <v>113</v>
      </c>
      <c r="CU44" s="281"/>
      <c r="CV44" s="281"/>
      <c r="CW44" s="281"/>
      <c r="CX44" s="281"/>
      <c r="CY44" s="281"/>
      <c r="CZ44" s="281"/>
      <c r="DA44" s="281"/>
      <c r="DB44" s="5"/>
      <c r="DC44" s="5"/>
      <c r="DD44" s="281" t="s">
        <v>114</v>
      </c>
      <c r="DE44" s="281"/>
      <c r="DF44" s="281"/>
      <c r="DG44" s="281"/>
      <c r="DH44" s="5"/>
      <c r="DI44" s="5"/>
      <c r="DJ44" s="5"/>
      <c r="DK44" s="5"/>
      <c r="DL44" s="5"/>
      <c r="DM44" s="5"/>
      <c r="DN44" s="5"/>
      <c r="DO44" s="5"/>
      <c r="DP44" s="5"/>
      <c r="DQ44" s="5"/>
      <c r="DR44" s="5"/>
      <c r="DS44" s="5"/>
      <c r="DT44" s="5"/>
      <c r="DU44" s="231" t="b">
        <v>0</v>
      </c>
      <c r="DV44" s="231" t="b">
        <v>0</v>
      </c>
      <c r="DW44" s="231"/>
      <c r="DX44" s="231"/>
      <c r="DY44" s="231"/>
      <c r="DZ44" s="5"/>
      <c r="EA44" s="5"/>
      <c r="EB44" s="5"/>
      <c r="EC44" s="5"/>
      <c r="ED44" s="5"/>
      <c r="EE44" s="5"/>
      <c r="EF44" s="5"/>
      <c r="EG44" s="5"/>
      <c r="EH44" s="5"/>
      <c r="EI44" s="5"/>
      <c r="EJ44" s="5"/>
      <c r="EK44" s="281" t="s">
        <v>113</v>
      </c>
      <c r="EL44" s="281"/>
      <c r="EM44" s="281"/>
      <c r="EN44" s="281"/>
      <c r="EO44" s="281"/>
      <c r="EP44" s="281"/>
      <c r="EQ44" s="281"/>
      <c r="ER44" s="281"/>
      <c r="ES44" s="5"/>
      <c r="ET44" s="5"/>
      <c r="EU44" s="281" t="s">
        <v>114</v>
      </c>
      <c r="EV44" s="281"/>
      <c r="EW44" s="281"/>
      <c r="EX44" s="281"/>
      <c r="EY44" s="5"/>
      <c r="EZ44" s="5"/>
      <c r="FA44" s="5"/>
      <c r="FB44" s="5"/>
      <c r="FC44" s="5"/>
      <c r="FD44" s="5"/>
      <c r="FE44" s="5"/>
      <c r="FF44" s="5"/>
      <c r="FG44" s="5"/>
      <c r="FH44" s="5"/>
      <c r="FI44" s="5"/>
      <c r="FJ44" s="5"/>
      <c r="FK44" s="5"/>
      <c r="FL44" s="231" t="b">
        <v>0</v>
      </c>
      <c r="FM44" s="231" t="b">
        <v>0</v>
      </c>
      <c r="FN44" s="231"/>
      <c r="FO44" s="231"/>
      <c r="FP44" s="5"/>
      <c r="FQ44" s="5"/>
      <c r="FR44" s="5"/>
      <c r="FS44" s="5"/>
      <c r="FT44" s="5"/>
      <c r="FU44" s="5"/>
      <c r="FV44" s="5"/>
      <c r="FW44" s="5"/>
      <c r="FX44" s="5"/>
      <c r="FY44" s="5"/>
      <c r="FZ44" s="5"/>
      <c r="GA44" s="281" t="s">
        <v>113</v>
      </c>
      <c r="GB44" s="281"/>
      <c r="GC44" s="281"/>
      <c r="GD44" s="281"/>
      <c r="GE44" s="281"/>
      <c r="GF44" s="281"/>
      <c r="GG44" s="281"/>
      <c r="GH44" s="281"/>
      <c r="GI44" s="5"/>
      <c r="GJ44" s="5"/>
      <c r="GK44" s="281" t="s">
        <v>114</v>
      </c>
      <c r="GL44" s="281"/>
      <c r="GM44" s="281"/>
      <c r="GN44" s="281"/>
      <c r="GO44" s="5"/>
      <c r="GP44" s="5"/>
      <c r="GQ44" s="5"/>
      <c r="GR44" s="5"/>
      <c r="GS44" s="5"/>
      <c r="GT44" s="5"/>
      <c r="GU44" s="5"/>
      <c r="GV44" s="5"/>
      <c r="GW44" s="5"/>
      <c r="GX44" s="5"/>
      <c r="GY44" s="5"/>
      <c r="GZ44" s="5"/>
      <c r="HA44" s="5"/>
      <c r="HB44" s="231" t="b">
        <v>0</v>
      </c>
      <c r="HC44" s="231" t="b">
        <v>0</v>
      </c>
      <c r="HD44" s="231"/>
      <c r="HE44" s="231"/>
      <c r="HF44" s="5"/>
      <c r="HG44" s="5"/>
      <c r="HH44" s="5"/>
      <c r="HI44" s="5"/>
      <c r="HJ44" s="5"/>
      <c r="HK44" s="5"/>
      <c r="HL44" s="5"/>
      <c r="HM44" s="5"/>
      <c r="HN44" s="5"/>
      <c r="HO44" s="5"/>
      <c r="HP44" s="5"/>
      <c r="HQ44" s="281" t="s">
        <v>113</v>
      </c>
      <c r="HR44" s="281"/>
      <c r="HS44" s="281"/>
      <c r="HT44" s="281"/>
      <c r="HU44" s="281"/>
      <c r="HV44" s="281"/>
      <c r="HW44" s="281"/>
      <c r="HX44" s="281"/>
      <c r="HY44" s="5"/>
      <c r="HZ44" s="5"/>
      <c r="IA44" s="281" t="s">
        <v>114</v>
      </c>
      <c r="IB44" s="281"/>
      <c r="IC44" s="281"/>
      <c r="ID44" s="281"/>
      <c r="IE44" s="5"/>
      <c r="IF44" s="5"/>
      <c r="IG44" s="5"/>
      <c r="IH44" s="5"/>
      <c r="II44" s="5"/>
      <c r="IJ44" s="5"/>
      <c r="IK44" s="5"/>
      <c r="IL44" s="5"/>
      <c r="IM44" s="5"/>
      <c r="IN44" s="5"/>
      <c r="IO44" s="5"/>
      <c r="IP44" s="5"/>
      <c r="IQ44" s="5"/>
      <c r="IR44" s="5"/>
      <c r="IS44" s="5"/>
      <c r="IT44" s="5"/>
      <c r="IU44" s="5"/>
      <c r="IV44" s="5"/>
      <c r="IW44" s="5"/>
      <c r="IX44" s="5"/>
      <c r="IY44" s="5"/>
      <c r="IZ44" s="5"/>
      <c r="JA44" s="281" t="s">
        <v>113</v>
      </c>
      <c r="JB44" s="281"/>
      <c r="JC44" s="281"/>
      <c r="JD44" s="281"/>
      <c r="JE44" s="281"/>
      <c r="JF44" s="281"/>
      <c r="JG44" s="281"/>
      <c r="JH44" s="281"/>
      <c r="JI44" s="5"/>
      <c r="JJ44" s="5"/>
      <c r="JK44" s="281" t="s">
        <v>114</v>
      </c>
      <c r="JL44" s="281"/>
      <c r="JM44" s="281"/>
      <c r="JN44" s="281"/>
      <c r="JO44" s="5"/>
      <c r="JP44" s="5"/>
      <c r="JQ44" s="5"/>
      <c r="JR44" s="5"/>
      <c r="JS44" s="5"/>
      <c r="JT44" s="5"/>
      <c r="JU44" s="5"/>
      <c r="JV44" s="5"/>
      <c r="JW44" s="5"/>
      <c r="JX44" s="5"/>
      <c r="JY44" s="5"/>
      <c r="JZ44" s="5"/>
      <c r="KA44" s="5"/>
      <c r="KB44" s="5"/>
      <c r="KC44" s="5"/>
      <c r="KD44" s="5"/>
      <c r="KE44" s="5"/>
      <c r="KF44" s="5"/>
      <c r="KG44" s="5"/>
      <c r="KH44" s="5"/>
      <c r="KI44" s="5"/>
      <c r="KJ44" s="5"/>
      <c r="KK44" s="281" t="s">
        <v>113</v>
      </c>
      <c r="KL44" s="281"/>
      <c r="KM44" s="281"/>
      <c r="KN44" s="281"/>
      <c r="KO44" s="281"/>
      <c r="KP44" s="281"/>
      <c r="KQ44" s="281"/>
      <c r="KR44" s="281"/>
      <c r="KS44" s="5"/>
      <c r="KT44" s="5"/>
      <c r="KU44" s="281" t="s">
        <v>114</v>
      </c>
      <c r="KV44" s="281"/>
      <c r="KW44" s="281"/>
      <c r="KX44" s="281"/>
      <c r="KY44" s="5"/>
      <c r="KZ44" s="5"/>
      <c r="LA44" s="5"/>
      <c r="LB44" s="5"/>
      <c r="LC44" s="5"/>
      <c r="LD44" s="5"/>
      <c r="LE44" s="5"/>
      <c r="LF44" s="5"/>
      <c r="LG44" s="5"/>
      <c r="LH44" s="5"/>
      <c r="LI44" s="5"/>
      <c r="LJ44" s="5"/>
      <c r="LK44" s="5"/>
      <c r="LL44" s="5"/>
      <c r="LM44" s="5"/>
      <c r="LN44" s="5"/>
      <c r="LO44" s="5"/>
      <c r="LP44" s="5"/>
      <c r="LQ44" s="5"/>
      <c r="LR44" s="5"/>
      <c r="LS44" s="5"/>
      <c r="LT44" s="5"/>
      <c r="LU44" s="281" t="s">
        <v>113</v>
      </c>
      <c r="LV44" s="281"/>
      <c r="LW44" s="281"/>
      <c r="LX44" s="281"/>
      <c r="LY44" s="281"/>
      <c r="LZ44" s="281"/>
      <c r="MA44" s="281"/>
      <c r="MB44" s="281"/>
      <c r="MC44" s="5"/>
      <c r="MD44" s="5"/>
      <c r="ME44" s="281" t="s">
        <v>114</v>
      </c>
      <c r="MF44" s="281"/>
      <c r="MG44" s="281"/>
      <c r="MH44" s="281"/>
      <c r="MI44" s="5"/>
      <c r="MJ44" s="5"/>
      <c r="MK44" s="5"/>
      <c r="ML44" s="5"/>
      <c r="MM44" s="5"/>
      <c r="MN44" s="5"/>
      <c r="MO44" s="5"/>
      <c r="MP44" s="5"/>
      <c r="MQ44" s="5"/>
      <c r="MR44" s="5"/>
      <c r="MS44" s="5"/>
      <c r="MT44" s="5"/>
      <c r="MU44" s="5"/>
      <c r="MV44" s="5"/>
      <c r="MW44" s="5"/>
      <c r="MX44" s="5"/>
      <c r="MY44" s="5"/>
      <c r="MZ44" s="5"/>
      <c r="NA44" s="5"/>
      <c r="NB44" s="5"/>
      <c r="NC44" s="5"/>
      <c r="ND44" s="5"/>
      <c r="NE44" s="281" t="s">
        <v>113</v>
      </c>
      <c r="NF44" s="281"/>
      <c r="NG44" s="281"/>
      <c r="NH44" s="281"/>
      <c r="NI44" s="281"/>
      <c r="NJ44" s="281"/>
      <c r="NK44" s="281"/>
      <c r="NL44" s="281"/>
      <c r="NM44" s="5"/>
      <c r="NN44" s="5"/>
      <c r="NO44" s="281" t="s">
        <v>114</v>
      </c>
      <c r="NP44" s="281"/>
      <c r="NQ44" s="281"/>
      <c r="NR44" s="281"/>
      <c r="NS44" s="5"/>
      <c r="NT44" s="5"/>
      <c r="NU44" s="5"/>
      <c r="NV44" s="5"/>
      <c r="NW44" s="5"/>
      <c r="NX44" s="5"/>
      <c r="NY44" s="5"/>
      <c r="NZ44" s="5"/>
      <c r="OA44" s="5"/>
      <c r="OB44" s="5"/>
      <c r="OC44" s="5"/>
      <c r="OD44" s="5"/>
    </row>
    <row r="45" spans="1:394" ht="15" customHeight="1">
      <c r="A45" s="5"/>
      <c r="B45" s="281" t="s">
        <v>115</v>
      </c>
      <c r="C45" s="281"/>
      <c r="D45" s="281"/>
      <c r="E45" s="281"/>
      <c r="F45" s="281"/>
      <c r="G45" s="281"/>
      <c r="H45" s="281"/>
      <c r="I45" s="281"/>
      <c r="J45" s="5"/>
      <c r="K45" s="281" t="s">
        <v>116</v>
      </c>
      <c r="L45" s="281"/>
      <c r="M45" s="281"/>
      <c r="N45" s="281"/>
      <c r="O45" s="281"/>
      <c r="P45" s="5"/>
      <c r="Q45" s="281" t="s">
        <v>117</v>
      </c>
      <c r="R45" s="281"/>
      <c r="S45" s="281"/>
      <c r="T45" s="281"/>
      <c r="U45" s="281"/>
      <c r="V45" s="281"/>
      <c r="W45" s="5"/>
      <c r="X45" s="281" t="s">
        <v>118</v>
      </c>
      <c r="Y45" s="281"/>
      <c r="Z45" s="281"/>
      <c r="AA45" s="281"/>
      <c r="AB45" s="281"/>
      <c r="AC45" s="281"/>
      <c r="AD45" s="5"/>
      <c r="AE45" s="5"/>
      <c r="AF45" s="5"/>
      <c r="AG45" s="5"/>
      <c r="AH45" s="5"/>
      <c r="AM45" s="226" t="b">
        <v>0</v>
      </c>
      <c r="AN45" s="226" t="b">
        <v>0</v>
      </c>
      <c r="AO45" s="226" t="b">
        <v>0</v>
      </c>
      <c r="AR45" s="5"/>
      <c r="AS45" s="281" t="s">
        <v>115</v>
      </c>
      <c r="AT45" s="281"/>
      <c r="AU45" s="281"/>
      <c r="AV45" s="281"/>
      <c r="AW45" s="281"/>
      <c r="AX45" s="281"/>
      <c r="AY45" s="281"/>
      <c r="AZ45" s="281"/>
      <c r="BA45" s="5"/>
      <c r="BB45" s="281" t="s">
        <v>116</v>
      </c>
      <c r="BC45" s="281"/>
      <c r="BD45" s="281"/>
      <c r="BE45" s="281"/>
      <c r="BF45" s="281"/>
      <c r="BG45" s="5"/>
      <c r="BH45" s="281" t="s">
        <v>117</v>
      </c>
      <c r="BI45" s="281"/>
      <c r="BJ45" s="281"/>
      <c r="BK45" s="281"/>
      <c r="BL45" s="281"/>
      <c r="BM45" s="281"/>
      <c r="BN45" s="5"/>
      <c r="BO45" s="281" t="s">
        <v>118</v>
      </c>
      <c r="BP45" s="281"/>
      <c r="BQ45" s="281"/>
      <c r="BR45" s="281"/>
      <c r="BS45" s="281"/>
      <c r="BT45" s="281"/>
      <c r="BU45" s="5"/>
      <c r="BV45" s="5"/>
      <c r="BW45" s="5"/>
      <c r="BX45" s="5"/>
      <c r="BY45" s="5"/>
      <c r="CD45" s="233" t="b">
        <v>0</v>
      </c>
      <c r="CE45" s="233" t="b">
        <v>0</v>
      </c>
      <c r="CF45" s="233" t="b">
        <v>0</v>
      </c>
      <c r="CJ45" s="5"/>
      <c r="CK45" s="281" t="s">
        <v>115</v>
      </c>
      <c r="CL45" s="281"/>
      <c r="CM45" s="281"/>
      <c r="CN45" s="281"/>
      <c r="CO45" s="281"/>
      <c r="CP45" s="281"/>
      <c r="CQ45" s="281"/>
      <c r="CR45" s="281"/>
      <c r="CS45" s="5"/>
      <c r="CT45" s="281" t="s">
        <v>116</v>
      </c>
      <c r="CU45" s="281"/>
      <c r="CV45" s="281"/>
      <c r="CW45" s="281"/>
      <c r="CX45" s="281"/>
      <c r="CY45" s="5"/>
      <c r="CZ45" s="281" t="s">
        <v>117</v>
      </c>
      <c r="DA45" s="281"/>
      <c r="DB45" s="281"/>
      <c r="DC45" s="281"/>
      <c r="DD45" s="281"/>
      <c r="DE45" s="281"/>
      <c r="DF45" s="5"/>
      <c r="DG45" s="281" t="s">
        <v>118</v>
      </c>
      <c r="DH45" s="281"/>
      <c r="DI45" s="281"/>
      <c r="DJ45" s="281"/>
      <c r="DK45" s="281"/>
      <c r="DL45" s="281"/>
      <c r="DM45" s="5"/>
      <c r="DN45" s="5"/>
      <c r="DO45" s="5"/>
      <c r="DP45" s="5"/>
      <c r="DQ45" s="5"/>
      <c r="DU45" s="11" t="b">
        <v>0</v>
      </c>
      <c r="DV45" s="11" t="b">
        <v>0</v>
      </c>
      <c r="DW45" s="11" t="b">
        <v>0</v>
      </c>
      <c r="EA45" s="5"/>
      <c r="EB45" s="281" t="s">
        <v>115</v>
      </c>
      <c r="EC45" s="281"/>
      <c r="ED45" s="281"/>
      <c r="EE45" s="281"/>
      <c r="EF45" s="281"/>
      <c r="EG45" s="281"/>
      <c r="EH45" s="281"/>
      <c r="EI45" s="281"/>
      <c r="EJ45" s="5"/>
      <c r="EK45" s="281" t="s">
        <v>116</v>
      </c>
      <c r="EL45" s="281"/>
      <c r="EM45" s="281"/>
      <c r="EN45" s="281"/>
      <c r="EO45" s="281"/>
      <c r="EP45" s="5"/>
      <c r="EQ45" s="281" t="s">
        <v>117</v>
      </c>
      <c r="ER45" s="281"/>
      <c r="ES45" s="281"/>
      <c r="ET45" s="281"/>
      <c r="EU45" s="281"/>
      <c r="EV45" s="281"/>
      <c r="EW45" s="5"/>
      <c r="EX45" s="281" t="s">
        <v>118</v>
      </c>
      <c r="EY45" s="281"/>
      <c r="EZ45" s="281"/>
      <c r="FA45" s="281"/>
      <c r="FB45" s="281"/>
      <c r="FC45" s="281"/>
      <c r="FD45" s="5"/>
      <c r="FE45" s="5"/>
      <c r="FF45" s="5"/>
      <c r="FG45" s="5"/>
      <c r="FH45" s="5"/>
      <c r="FL45" s="11" t="b">
        <v>0</v>
      </c>
      <c r="FM45" s="11" t="b">
        <v>0</v>
      </c>
      <c r="FN45" s="11" t="b">
        <v>0</v>
      </c>
      <c r="FQ45" s="5"/>
      <c r="FR45" s="281" t="s">
        <v>115</v>
      </c>
      <c r="FS45" s="281"/>
      <c r="FT45" s="281"/>
      <c r="FU45" s="281"/>
      <c r="FV45" s="281"/>
      <c r="FW45" s="281"/>
      <c r="FX45" s="281"/>
      <c r="FY45" s="281"/>
      <c r="FZ45" s="5"/>
      <c r="GA45" s="281" t="s">
        <v>116</v>
      </c>
      <c r="GB45" s="281"/>
      <c r="GC45" s="281"/>
      <c r="GD45" s="281"/>
      <c r="GE45" s="281"/>
      <c r="GF45" s="5"/>
      <c r="GG45" s="281" t="s">
        <v>117</v>
      </c>
      <c r="GH45" s="281"/>
      <c r="GI45" s="281"/>
      <c r="GJ45" s="281"/>
      <c r="GK45" s="281"/>
      <c r="GL45" s="281"/>
      <c r="GM45" s="5"/>
      <c r="GN45" s="281" t="s">
        <v>118</v>
      </c>
      <c r="GO45" s="281"/>
      <c r="GP45" s="281"/>
      <c r="GQ45" s="281"/>
      <c r="GR45" s="281"/>
      <c r="GS45" s="281"/>
      <c r="GT45" s="5"/>
      <c r="GU45" s="5"/>
      <c r="GV45" s="5"/>
      <c r="GW45" s="5"/>
      <c r="GX45" s="5"/>
      <c r="HB45" s="11" t="b">
        <v>0</v>
      </c>
      <c r="HC45" s="11" t="b">
        <v>0</v>
      </c>
      <c r="HD45" s="11" t="b">
        <v>0</v>
      </c>
      <c r="HG45" s="5"/>
      <c r="HH45" s="281" t="s">
        <v>115</v>
      </c>
      <c r="HI45" s="281"/>
      <c r="HJ45" s="281"/>
      <c r="HK45" s="281"/>
      <c r="HL45" s="281"/>
      <c r="HM45" s="281"/>
      <c r="HN45" s="281"/>
      <c r="HO45" s="281"/>
      <c r="HP45" s="5"/>
      <c r="HQ45" s="281" t="s">
        <v>116</v>
      </c>
      <c r="HR45" s="281"/>
      <c r="HS45" s="281"/>
      <c r="HT45" s="281"/>
      <c r="HU45" s="281"/>
      <c r="HV45" s="5"/>
      <c r="HW45" s="281" t="s">
        <v>117</v>
      </c>
      <c r="HX45" s="281"/>
      <c r="HY45" s="281"/>
      <c r="HZ45" s="281"/>
      <c r="IA45" s="281"/>
      <c r="IB45" s="281"/>
      <c r="IC45" s="5"/>
      <c r="ID45" s="281" t="s">
        <v>118</v>
      </c>
      <c r="IE45" s="281"/>
      <c r="IF45" s="281"/>
      <c r="IG45" s="281"/>
      <c r="IH45" s="281"/>
      <c r="II45" s="281"/>
      <c r="IJ45" s="5"/>
      <c r="IK45" s="5"/>
      <c r="IL45" s="5"/>
      <c r="IM45" s="5"/>
      <c r="IN45" s="5"/>
      <c r="IQ45" s="5"/>
      <c r="IR45" s="281" t="s">
        <v>115</v>
      </c>
      <c r="IS45" s="281"/>
      <c r="IT45" s="281"/>
      <c r="IU45" s="281"/>
      <c r="IV45" s="281"/>
      <c r="IW45" s="281"/>
      <c r="IX45" s="281"/>
      <c r="IY45" s="281"/>
      <c r="IZ45" s="5"/>
      <c r="JA45" s="281" t="s">
        <v>116</v>
      </c>
      <c r="JB45" s="281"/>
      <c r="JC45" s="281"/>
      <c r="JD45" s="281"/>
      <c r="JE45" s="281"/>
      <c r="JF45" s="5"/>
      <c r="JG45" s="281" t="s">
        <v>117</v>
      </c>
      <c r="JH45" s="281"/>
      <c r="JI45" s="281"/>
      <c r="JJ45" s="281"/>
      <c r="JK45" s="281"/>
      <c r="JL45" s="281"/>
      <c r="JM45" s="5"/>
      <c r="JN45" s="281" t="s">
        <v>118</v>
      </c>
      <c r="JO45" s="281"/>
      <c r="JP45" s="281"/>
      <c r="JQ45" s="281"/>
      <c r="JR45" s="281"/>
      <c r="JS45" s="281"/>
      <c r="JT45" s="5"/>
      <c r="JU45" s="5"/>
      <c r="JV45" s="5"/>
      <c r="JW45" s="5"/>
      <c r="JX45" s="5"/>
      <c r="KA45" s="5"/>
      <c r="KB45" s="281" t="s">
        <v>115</v>
      </c>
      <c r="KC45" s="281"/>
      <c r="KD45" s="281"/>
      <c r="KE45" s="281"/>
      <c r="KF45" s="281"/>
      <c r="KG45" s="281"/>
      <c r="KH45" s="281"/>
      <c r="KI45" s="281"/>
      <c r="KJ45" s="5"/>
      <c r="KK45" s="281" t="s">
        <v>116</v>
      </c>
      <c r="KL45" s="281"/>
      <c r="KM45" s="281"/>
      <c r="KN45" s="281"/>
      <c r="KO45" s="281"/>
      <c r="KP45" s="5"/>
      <c r="KQ45" s="281" t="s">
        <v>117</v>
      </c>
      <c r="KR45" s="281"/>
      <c r="KS45" s="281"/>
      <c r="KT45" s="281"/>
      <c r="KU45" s="281"/>
      <c r="KV45" s="281"/>
      <c r="KW45" s="5"/>
      <c r="KX45" s="281" t="s">
        <v>118</v>
      </c>
      <c r="KY45" s="281"/>
      <c r="KZ45" s="281"/>
      <c r="LA45" s="281"/>
      <c r="LB45" s="281"/>
      <c r="LC45" s="281"/>
      <c r="LD45" s="5"/>
      <c r="LE45" s="5"/>
      <c r="LF45" s="5"/>
      <c r="LG45" s="5"/>
      <c r="LH45" s="5"/>
      <c r="LK45" s="5"/>
      <c r="LL45" s="281" t="s">
        <v>115</v>
      </c>
      <c r="LM45" s="281"/>
      <c r="LN45" s="281"/>
      <c r="LO45" s="281"/>
      <c r="LP45" s="281"/>
      <c r="LQ45" s="281"/>
      <c r="LR45" s="281"/>
      <c r="LS45" s="281"/>
      <c r="LT45" s="5"/>
      <c r="LU45" s="281" t="s">
        <v>116</v>
      </c>
      <c r="LV45" s="281"/>
      <c r="LW45" s="281"/>
      <c r="LX45" s="281"/>
      <c r="LY45" s="281"/>
      <c r="LZ45" s="5"/>
      <c r="MA45" s="281" t="s">
        <v>117</v>
      </c>
      <c r="MB45" s="281"/>
      <c r="MC45" s="281"/>
      <c r="MD45" s="281"/>
      <c r="ME45" s="281"/>
      <c r="MF45" s="281"/>
      <c r="MG45" s="5"/>
      <c r="MH45" s="281" t="s">
        <v>118</v>
      </c>
      <c r="MI45" s="281"/>
      <c r="MJ45" s="281"/>
      <c r="MK45" s="281"/>
      <c r="ML45" s="281"/>
      <c r="MM45" s="281"/>
      <c r="MN45" s="5"/>
      <c r="MO45" s="5"/>
      <c r="MP45" s="5"/>
      <c r="MQ45" s="5"/>
      <c r="MR45" s="5"/>
      <c r="MU45" s="5"/>
      <c r="MV45" s="281" t="s">
        <v>115</v>
      </c>
      <c r="MW45" s="281"/>
      <c r="MX45" s="281"/>
      <c r="MY45" s="281"/>
      <c r="MZ45" s="281"/>
      <c r="NA45" s="281"/>
      <c r="NB45" s="281"/>
      <c r="NC45" s="281"/>
      <c r="ND45" s="5"/>
      <c r="NE45" s="281" t="s">
        <v>116</v>
      </c>
      <c r="NF45" s="281"/>
      <c r="NG45" s="281"/>
      <c r="NH45" s="281"/>
      <c r="NI45" s="281"/>
      <c r="NJ45" s="5"/>
      <c r="NK45" s="281" t="s">
        <v>117</v>
      </c>
      <c r="NL45" s="281"/>
      <c r="NM45" s="281"/>
      <c r="NN45" s="281"/>
      <c r="NO45" s="281"/>
      <c r="NP45" s="281"/>
      <c r="NQ45" s="5"/>
      <c r="NR45" s="281" t="s">
        <v>118</v>
      </c>
      <c r="NS45" s="281"/>
      <c r="NT45" s="281"/>
      <c r="NU45" s="281"/>
      <c r="NV45" s="281"/>
      <c r="NW45" s="281"/>
      <c r="NX45" s="5"/>
      <c r="NY45" s="5"/>
      <c r="NZ45" s="5"/>
      <c r="OA45" s="5"/>
      <c r="OB45" s="5"/>
    </row>
    <row r="46" spans="1:394" ht="15" customHeight="1">
      <c r="A46" s="5"/>
      <c r="B46" s="281" t="s">
        <v>119</v>
      </c>
      <c r="C46" s="281"/>
      <c r="D46" s="281"/>
      <c r="E46" s="281"/>
      <c r="F46" s="281"/>
      <c r="G46" s="281"/>
      <c r="H46" s="281"/>
      <c r="I46" s="281"/>
      <c r="J46" s="5"/>
      <c r="K46" s="281" t="s">
        <v>120</v>
      </c>
      <c r="L46" s="281"/>
      <c r="M46" s="281"/>
      <c r="N46" s="281"/>
      <c r="O46" s="281"/>
      <c r="P46" s="5"/>
      <c r="Q46" s="281" t="s">
        <v>121</v>
      </c>
      <c r="R46" s="281"/>
      <c r="S46" s="281"/>
      <c r="T46" s="281"/>
      <c r="U46" s="281"/>
      <c r="V46" s="281"/>
      <c r="W46" s="5"/>
      <c r="X46" s="281" t="s">
        <v>122</v>
      </c>
      <c r="Y46" s="281"/>
      <c r="Z46" s="281"/>
      <c r="AA46" s="281"/>
      <c r="AB46" s="281"/>
      <c r="AC46" s="281"/>
      <c r="AD46" s="5"/>
      <c r="AE46" s="5"/>
      <c r="AF46" s="5"/>
      <c r="AG46" s="5"/>
      <c r="AH46" s="5"/>
      <c r="AM46" s="226" t="b">
        <v>0</v>
      </c>
      <c r="AN46" s="226" t="b">
        <v>0</v>
      </c>
      <c r="AR46" s="5"/>
      <c r="AS46" s="281" t="s">
        <v>119</v>
      </c>
      <c r="AT46" s="281"/>
      <c r="AU46" s="281"/>
      <c r="AV46" s="281"/>
      <c r="AW46" s="281"/>
      <c r="AX46" s="281"/>
      <c r="AY46" s="281"/>
      <c r="AZ46" s="281"/>
      <c r="BA46" s="5"/>
      <c r="BB46" s="281" t="s">
        <v>120</v>
      </c>
      <c r="BC46" s="281"/>
      <c r="BD46" s="281"/>
      <c r="BE46" s="281"/>
      <c r="BF46" s="281"/>
      <c r="BG46" s="5"/>
      <c r="BH46" s="281" t="s">
        <v>121</v>
      </c>
      <c r="BI46" s="281"/>
      <c r="BJ46" s="281"/>
      <c r="BK46" s="281"/>
      <c r="BL46" s="281"/>
      <c r="BM46" s="281"/>
      <c r="BN46" s="5"/>
      <c r="BO46" s="281" t="s">
        <v>122</v>
      </c>
      <c r="BP46" s="281"/>
      <c r="BQ46" s="281"/>
      <c r="BR46" s="281"/>
      <c r="BS46" s="281"/>
      <c r="BT46" s="281"/>
      <c r="BU46" s="5"/>
      <c r="BV46" s="5"/>
      <c r="BW46" s="5"/>
      <c r="BX46" s="5"/>
      <c r="BY46" s="5"/>
      <c r="CD46" s="233" t="b">
        <v>0</v>
      </c>
      <c r="CE46" s="233" t="b">
        <v>0</v>
      </c>
      <c r="CJ46" s="5"/>
      <c r="CK46" s="281" t="s">
        <v>119</v>
      </c>
      <c r="CL46" s="281"/>
      <c r="CM46" s="281"/>
      <c r="CN46" s="281"/>
      <c r="CO46" s="281"/>
      <c r="CP46" s="281"/>
      <c r="CQ46" s="281"/>
      <c r="CR46" s="281"/>
      <c r="CS46" s="5"/>
      <c r="CT46" s="281" t="s">
        <v>120</v>
      </c>
      <c r="CU46" s="281"/>
      <c r="CV46" s="281"/>
      <c r="CW46" s="281"/>
      <c r="CX46" s="281"/>
      <c r="CY46" s="5"/>
      <c r="CZ46" s="281" t="s">
        <v>121</v>
      </c>
      <c r="DA46" s="281"/>
      <c r="DB46" s="281"/>
      <c r="DC46" s="281"/>
      <c r="DD46" s="281"/>
      <c r="DE46" s="281"/>
      <c r="DF46" s="5"/>
      <c r="DG46" s="281" t="s">
        <v>122</v>
      </c>
      <c r="DH46" s="281"/>
      <c r="DI46" s="281"/>
      <c r="DJ46" s="281"/>
      <c r="DK46" s="281"/>
      <c r="DL46" s="281"/>
      <c r="DM46" s="5"/>
      <c r="DN46" s="5"/>
      <c r="DO46" s="5"/>
      <c r="DP46" s="5"/>
      <c r="DQ46" s="5"/>
      <c r="DU46" s="11" t="b">
        <v>0</v>
      </c>
      <c r="DV46" s="11" t="b">
        <v>0</v>
      </c>
      <c r="DW46" s="11" t="b">
        <v>0</v>
      </c>
      <c r="EA46" s="5"/>
      <c r="EB46" s="281" t="s">
        <v>119</v>
      </c>
      <c r="EC46" s="281"/>
      <c r="ED46" s="281"/>
      <c r="EE46" s="281"/>
      <c r="EF46" s="281"/>
      <c r="EG46" s="281"/>
      <c r="EH46" s="281"/>
      <c r="EI46" s="281"/>
      <c r="EJ46" s="5"/>
      <c r="EK46" s="281" t="s">
        <v>120</v>
      </c>
      <c r="EL46" s="281"/>
      <c r="EM46" s="281"/>
      <c r="EN46" s="281"/>
      <c r="EO46" s="281"/>
      <c r="EP46" s="5"/>
      <c r="EQ46" s="281" t="s">
        <v>121</v>
      </c>
      <c r="ER46" s="281"/>
      <c r="ES46" s="281"/>
      <c r="ET46" s="281"/>
      <c r="EU46" s="281"/>
      <c r="EV46" s="281"/>
      <c r="EW46" s="5"/>
      <c r="EX46" s="281" t="s">
        <v>122</v>
      </c>
      <c r="EY46" s="281"/>
      <c r="EZ46" s="281"/>
      <c r="FA46" s="281"/>
      <c r="FB46" s="281"/>
      <c r="FC46" s="281"/>
      <c r="FD46" s="5"/>
      <c r="FE46" s="5"/>
      <c r="FF46" s="5"/>
      <c r="FG46" s="5"/>
      <c r="FH46" s="5"/>
      <c r="FL46" s="11" t="b">
        <v>0</v>
      </c>
      <c r="FM46" s="11" t="b">
        <v>0</v>
      </c>
      <c r="FN46" s="11" t="b">
        <v>0</v>
      </c>
      <c r="FQ46" s="5"/>
      <c r="FR46" s="281" t="s">
        <v>119</v>
      </c>
      <c r="FS46" s="281"/>
      <c r="FT46" s="281"/>
      <c r="FU46" s="281"/>
      <c r="FV46" s="281"/>
      <c r="FW46" s="281"/>
      <c r="FX46" s="281"/>
      <c r="FY46" s="281"/>
      <c r="FZ46" s="5"/>
      <c r="GA46" s="281" t="s">
        <v>120</v>
      </c>
      <c r="GB46" s="281"/>
      <c r="GC46" s="281"/>
      <c r="GD46" s="281"/>
      <c r="GE46" s="281"/>
      <c r="GF46" s="5"/>
      <c r="GG46" s="281" t="s">
        <v>121</v>
      </c>
      <c r="GH46" s="281"/>
      <c r="GI46" s="281"/>
      <c r="GJ46" s="281"/>
      <c r="GK46" s="281"/>
      <c r="GL46" s="281"/>
      <c r="GM46" s="5"/>
      <c r="GN46" s="281" t="s">
        <v>122</v>
      </c>
      <c r="GO46" s="281"/>
      <c r="GP46" s="281"/>
      <c r="GQ46" s="281"/>
      <c r="GR46" s="281"/>
      <c r="GS46" s="281"/>
      <c r="GT46" s="5"/>
      <c r="GU46" s="5"/>
      <c r="GV46" s="5"/>
      <c r="GW46" s="5"/>
      <c r="GX46" s="5"/>
      <c r="HB46" s="11" t="b">
        <v>0</v>
      </c>
      <c r="HC46" s="11" t="b">
        <v>0</v>
      </c>
      <c r="HD46" s="11" t="b">
        <v>0</v>
      </c>
      <c r="HG46" s="5"/>
      <c r="HH46" s="281" t="s">
        <v>119</v>
      </c>
      <c r="HI46" s="281"/>
      <c r="HJ46" s="281"/>
      <c r="HK46" s="281"/>
      <c r="HL46" s="281"/>
      <c r="HM46" s="281"/>
      <c r="HN46" s="281"/>
      <c r="HO46" s="281"/>
      <c r="HP46" s="5"/>
      <c r="HQ46" s="281" t="s">
        <v>120</v>
      </c>
      <c r="HR46" s="281"/>
      <c r="HS46" s="281"/>
      <c r="HT46" s="281"/>
      <c r="HU46" s="281"/>
      <c r="HV46" s="5"/>
      <c r="HW46" s="281" t="s">
        <v>121</v>
      </c>
      <c r="HX46" s="281"/>
      <c r="HY46" s="281"/>
      <c r="HZ46" s="281"/>
      <c r="IA46" s="281"/>
      <c r="IB46" s="281"/>
      <c r="IC46" s="5"/>
      <c r="ID46" s="281" t="s">
        <v>122</v>
      </c>
      <c r="IE46" s="281"/>
      <c r="IF46" s="281"/>
      <c r="IG46" s="281"/>
      <c r="IH46" s="281"/>
      <c r="II46" s="281"/>
      <c r="IJ46" s="5"/>
      <c r="IK46" s="5"/>
      <c r="IL46" s="5"/>
      <c r="IM46" s="5"/>
      <c r="IN46" s="5"/>
      <c r="IQ46" s="5"/>
      <c r="IR46" s="281" t="s">
        <v>119</v>
      </c>
      <c r="IS46" s="281"/>
      <c r="IT46" s="281"/>
      <c r="IU46" s="281"/>
      <c r="IV46" s="281"/>
      <c r="IW46" s="281"/>
      <c r="IX46" s="281"/>
      <c r="IY46" s="281"/>
      <c r="IZ46" s="5"/>
      <c r="JA46" s="281" t="s">
        <v>120</v>
      </c>
      <c r="JB46" s="281"/>
      <c r="JC46" s="281"/>
      <c r="JD46" s="281"/>
      <c r="JE46" s="281"/>
      <c r="JF46" s="5"/>
      <c r="JG46" s="281" t="s">
        <v>121</v>
      </c>
      <c r="JH46" s="281"/>
      <c r="JI46" s="281"/>
      <c r="JJ46" s="281"/>
      <c r="JK46" s="281"/>
      <c r="JL46" s="281"/>
      <c r="JM46" s="5"/>
      <c r="JN46" s="281" t="s">
        <v>122</v>
      </c>
      <c r="JO46" s="281"/>
      <c r="JP46" s="281"/>
      <c r="JQ46" s="281"/>
      <c r="JR46" s="281"/>
      <c r="JS46" s="281"/>
      <c r="JT46" s="5"/>
      <c r="JU46" s="5"/>
      <c r="JV46" s="5"/>
      <c r="JW46" s="5"/>
      <c r="JX46" s="5"/>
      <c r="KA46" s="5"/>
      <c r="KB46" s="281" t="s">
        <v>119</v>
      </c>
      <c r="KC46" s="281"/>
      <c r="KD46" s="281"/>
      <c r="KE46" s="281"/>
      <c r="KF46" s="281"/>
      <c r="KG46" s="281"/>
      <c r="KH46" s="281"/>
      <c r="KI46" s="281"/>
      <c r="KJ46" s="5"/>
      <c r="KK46" s="281" t="s">
        <v>120</v>
      </c>
      <c r="KL46" s="281"/>
      <c r="KM46" s="281"/>
      <c r="KN46" s="281"/>
      <c r="KO46" s="281"/>
      <c r="KP46" s="5"/>
      <c r="KQ46" s="281" t="s">
        <v>121</v>
      </c>
      <c r="KR46" s="281"/>
      <c r="KS46" s="281"/>
      <c r="KT46" s="281"/>
      <c r="KU46" s="281"/>
      <c r="KV46" s="281"/>
      <c r="KW46" s="5"/>
      <c r="KX46" s="281" t="s">
        <v>122</v>
      </c>
      <c r="KY46" s="281"/>
      <c r="KZ46" s="281"/>
      <c r="LA46" s="281"/>
      <c r="LB46" s="281"/>
      <c r="LC46" s="281"/>
      <c r="LD46" s="5"/>
      <c r="LE46" s="5"/>
      <c r="LF46" s="5"/>
      <c r="LG46" s="5"/>
      <c r="LH46" s="5"/>
      <c r="LK46" s="5"/>
      <c r="LL46" s="281" t="s">
        <v>119</v>
      </c>
      <c r="LM46" s="281"/>
      <c r="LN46" s="281"/>
      <c r="LO46" s="281"/>
      <c r="LP46" s="281"/>
      <c r="LQ46" s="281"/>
      <c r="LR46" s="281"/>
      <c r="LS46" s="281"/>
      <c r="LT46" s="5"/>
      <c r="LU46" s="281" t="s">
        <v>120</v>
      </c>
      <c r="LV46" s="281"/>
      <c r="LW46" s="281"/>
      <c r="LX46" s="281"/>
      <c r="LY46" s="281"/>
      <c r="LZ46" s="5"/>
      <c r="MA46" s="281" t="s">
        <v>121</v>
      </c>
      <c r="MB46" s="281"/>
      <c r="MC46" s="281"/>
      <c r="MD46" s="281"/>
      <c r="ME46" s="281"/>
      <c r="MF46" s="281"/>
      <c r="MG46" s="5"/>
      <c r="MH46" s="281" t="s">
        <v>122</v>
      </c>
      <c r="MI46" s="281"/>
      <c r="MJ46" s="281"/>
      <c r="MK46" s="281"/>
      <c r="ML46" s="281"/>
      <c r="MM46" s="281"/>
      <c r="MN46" s="5"/>
      <c r="MO46" s="5"/>
      <c r="MP46" s="5"/>
      <c r="MQ46" s="5"/>
      <c r="MR46" s="5"/>
      <c r="MU46" s="5"/>
      <c r="MV46" s="281" t="s">
        <v>119</v>
      </c>
      <c r="MW46" s="281"/>
      <c r="MX46" s="281"/>
      <c r="MY46" s="281"/>
      <c r="MZ46" s="281"/>
      <c r="NA46" s="281"/>
      <c r="NB46" s="281"/>
      <c r="NC46" s="281"/>
      <c r="ND46" s="5"/>
      <c r="NE46" s="281" t="s">
        <v>120</v>
      </c>
      <c r="NF46" s="281"/>
      <c r="NG46" s="281"/>
      <c r="NH46" s="281"/>
      <c r="NI46" s="281"/>
      <c r="NJ46" s="5"/>
      <c r="NK46" s="281" t="s">
        <v>121</v>
      </c>
      <c r="NL46" s="281"/>
      <c r="NM46" s="281"/>
      <c r="NN46" s="281"/>
      <c r="NO46" s="281"/>
      <c r="NP46" s="281"/>
      <c r="NQ46" s="5"/>
      <c r="NR46" s="281" t="s">
        <v>122</v>
      </c>
      <c r="NS46" s="281"/>
      <c r="NT46" s="281"/>
      <c r="NU46" s="281"/>
      <c r="NV46" s="281"/>
      <c r="NW46" s="281"/>
      <c r="NX46" s="5"/>
      <c r="NY46" s="5"/>
      <c r="NZ46" s="5"/>
      <c r="OA46" s="5"/>
      <c r="OB46" s="5"/>
    </row>
    <row r="47" spans="1:394" ht="15" customHeight="1">
      <c r="A47" s="5"/>
      <c r="B47" s="281" t="s">
        <v>253</v>
      </c>
      <c r="C47" s="281"/>
      <c r="D47" s="281"/>
      <c r="E47" s="281"/>
      <c r="F47" s="281"/>
      <c r="G47" s="281"/>
      <c r="H47" s="281"/>
      <c r="I47" s="281"/>
      <c r="J47" s="5"/>
      <c r="K47" s="281" t="s">
        <v>123</v>
      </c>
      <c r="L47" s="281"/>
      <c r="M47" s="281"/>
      <c r="N47" s="281"/>
      <c r="O47" s="281"/>
      <c r="P47" s="5"/>
      <c r="Q47" s="281" t="s">
        <v>124</v>
      </c>
      <c r="R47" s="281"/>
      <c r="S47" s="281"/>
      <c r="T47" s="281"/>
      <c r="U47" s="281"/>
      <c r="V47" s="281"/>
      <c r="W47" s="5"/>
      <c r="X47" s="281" t="s">
        <v>125</v>
      </c>
      <c r="Y47" s="281"/>
      <c r="Z47" s="281"/>
      <c r="AA47" s="281"/>
      <c r="AB47" s="281"/>
      <c r="AC47" s="5"/>
      <c r="AD47" s="5"/>
      <c r="AE47" s="280"/>
      <c r="AF47" s="280"/>
      <c r="AG47" s="280"/>
      <c r="AH47" s="280"/>
      <c r="AI47" s="280"/>
      <c r="AM47" s="226" t="b">
        <v>0</v>
      </c>
      <c r="AN47" s="226" t="b">
        <v>0</v>
      </c>
      <c r="AO47" s="226" t="b">
        <v>0</v>
      </c>
      <c r="AR47" s="5"/>
      <c r="AS47" s="281" t="s">
        <v>253</v>
      </c>
      <c r="AT47" s="281"/>
      <c r="AU47" s="281"/>
      <c r="AV47" s="281"/>
      <c r="AW47" s="281"/>
      <c r="AX47" s="281"/>
      <c r="AY47" s="281"/>
      <c r="AZ47" s="281"/>
      <c r="BA47" s="5"/>
      <c r="BB47" s="281" t="s">
        <v>123</v>
      </c>
      <c r="BC47" s="281"/>
      <c r="BD47" s="281"/>
      <c r="BE47" s="281"/>
      <c r="BF47" s="281"/>
      <c r="BG47" s="5"/>
      <c r="BH47" s="281" t="s">
        <v>124</v>
      </c>
      <c r="BI47" s="281"/>
      <c r="BJ47" s="281"/>
      <c r="BK47" s="281"/>
      <c r="BL47" s="281"/>
      <c r="BM47" s="281"/>
      <c r="BN47" s="5"/>
      <c r="BO47" s="281" t="s">
        <v>125</v>
      </c>
      <c r="BP47" s="281"/>
      <c r="BQ47" s="281"/>
      <c r="BR47" s="281"/>
      <c r="BS47" s="281"/>
      <c r="BT47" s="5"/>
      <c r="BU47" s="5"/>
      <c r="BV47" s="280"/>
      <c r="BW47" s="280"/>
      <c r="BX47" s="280"/>
      <c r="BY47" s="280"/>
      <c r="BZ47" s="280"/>
      <c r="CD47" s="233" t="b">
        <v>0</v>
      </c>
      <c r="CE47" s="233" t="b">
        <v>0</v>
      </c>
      <c r="CF47" s="233" t="b">
        <v>0</v>
      </c>
      <c r="CJ47" s="5"/>
      <c r="CK47" s="281" t="s">
        <v>253</v>
      </c>
      <c r="CL47" s="281"/>
      <c r="CM47" s="281"/>
      <c r="CN47" s="281"/>
      <c r="CO47" s="281"/>
      <c r="CP47" s="281"/>
      <c r="CQ47" s="281"/>
      <c r="CR47" s="281"/>
      <c r="CS47" s="5"/>
      <c r="CT47" s="281" t="s">
        <v>123</v>
      </c>
      <c r="CU47" s="281"/>
      <c r="CV47" s="281"/>
      <c r="CW47" s="281"/>
      <c r="CX47" s="281"/>
      <c r="CY47" s="5"/>
      <c r="CZ47" s="281" t="s">
        <v>124</v>
      </c>
      <c r="DA47" s="281"/>
      <c r="DB47" s="281"/>
      <c r="DC47" s="281"/>
      <c r="DD47" s="281"/>
      <c r="DE47" s="281"/>
      <c r="DF47" s="5"/>
      <c r="DG47" s="281" t="s">
        <v>125</v>
      </c>
      <c r="DH47" s="281"/>
      <c r="DI47" s="281"/>
      <c r="DJ47" s="281"/>
      <c r="DK47" s="281"/>
      <c r="DL47" s="5"/>
      <c r="DM47" s="5"/>
      <c r="DN47" s="280"/>
      <c r="DO47" s="280"/>
      <c r="DP47" s="280"/>
      <c r="DQ47" s="280"/>
      <c r="DR47" s="280"/>
      <c r="DU47" s="11" t="b">
        <v>0</v>
      </c>
      <c r="DV47" s="11" t="b">
        <v>0</v>
      </c>
      <c r="DW47" s="11" t="b">
        <v>0</v>
      </c>
      <c r="EA47" s="5"/>
      <c r="EB47" s="281" t="s">
        <v>253</v>
      </c>
      <c r="EC47" s="281"/>
      <c r="ED47" s="281"/>
      <c r="EE47" s="281"/>
      <c r="EF47" s="281"/>
      <c r="EG47" s="281"/>
      <c r="EH47" s="281"/>
      <c r="EI47" s="281"/>
      <c r="EJ47" s="5"/>
      <c r="EK47" s="281" t="s">
        <v>123</v>
      </c>
      <c r="EL47" s="281"/>
      <c r="EM47" s="281"/>
      <c r="EN47" s="281"/>
      <c r="EO47" s="281"/>
      <c r="EP47" s="5"/>
      <c r="EQ47" s="281" t="s">
        <v>124</v>
      </c>
      <c r="ER47" s="281"/>
      <c r="ES47" s="281"/>
      <c r="ET47" s="281"/>
      <c r="EU47" s="281"/>
      <c r="EV47" s="281"/>
      <c r="EW47" s="5"/>
      <c r="EX47" s="281" t="s">
        <v>125</v>
      </c>
      <c r="EY47" s="281"/>
      <c r="EZ47" s="281"/>
      <c r="FA47" s="281"/>
      <c r="FB47" s="281"/>
      <c r="FC47" s="5"/>
      <c r="FD47" s="5"/>
      <c r="FE47" s="280"/>
      <c r="FF47" s="280"/>
      <c r="FG47" s="280"/>
      <c r="FH47" s="280"/>
      <c r="FI47" s="280"/>
      <c r="FL47" s="11" t="b">
        <v>0</v>
      </c>
      <c r="FM47" s="11" t="b">
        <v>0</v>
      </c>
      <c r="FN47" s="11" t="b">
        <v>0</v>
      </c>
      <c r="FQ47" s="5"/>
      <c r="FR47" s="281" t="s">
        <v>253</v>
      </c>
      <c r="FS47" s="281"/>
      <c r="FT47" s="281"/>
      <c r="FU47" s="281"/>
      <c r="FV47" s="281"/>
      <c r="FW47" s="281"/>
      <c r="FX47" s="281"/>
      <c r="FY47" s="281"/>
      <c r="FZ47" s="5"/>
      <c r="GA47" s="281" t="s">
        <v>123</v>
      </c>
      <c r="GB47" s="281"/>
      <c r="GC47" s="281"/>
      <c r="GD47" s="281"/>
      <c r="GE47" s="281"/>
      <c r="GF47" s="5"/>
      <c r="GG47" s="281" t="s">
        <v>124</v>
      </c>
      <c r="GH47" s="281"/>
      <c r="GI47" s="281"/>
      <c r="GJ47" s="281"/>
      <c r="GK47" s="281"/>
      <c r="GL47" s="281"/>
      <c r="GM47" s="5"/>
      <c r="GN47" s="281" t="s">
        <v>125</v>
      </c>
      <c r="GO47" s="281"/>
      <c r="GP47" s="281"/>
      <c r="GQ47" s="281"/>
      <c r="GR47" s="281"/>
      <c r="GS47" s="5"/>
      <c r="GT47" s="5"/>
      <c r="GU47" s="280"/>
      <c r="GV47" s="280"/>
      <c r="GW47" s="280"/>
      <c r="GX47" s="280"/>
      <c r="GY47" s="280"/>
      <c r="HB47" s="11" t="b">
        <v>0</v>
      </c>
      <c r="HC47" s="11" t="b">
        <v>0</v>
      </c>
      <c r="HD47" s="11" t="b">
        <v>0</v>
      </c>
      <c r="HG47" s="5"/>
      <c r="HH47" s="281" t="s">
        <v>253</v>
      </c>
      <c r="HI47" s="281"/>
      <c r="HJ47" s="281"/>
      <c r="HK47" s="281"/>
      <c r="HL47" s="281"/>
      <c r="HM47" s="281"/>
      <c r="HN47" s="281"/>
      <c r="HO47" s="281"/>
      <c r="HP47" s="5"/>
      <c r="HQ47" s="281" t="s">
        <v>123</v>
      </c>
      <c r="HR47" s="281"/>
      <c r="HS47" s="281"/>
      <c r="HT47" s="281"/>
      <c r="HU47" s="281"/>
      <c r="HV47" s="5"/>
      <c r="HW47" s="281" t="s">
        <v>124</v>
      </c>
      <c r="HX47" s="281"/>
      <c r="HY47" s="281"/>
      <c r="HZ47" s="281"/>
      <c r="IA47" s="281"/>
      <c r="IB47" s="281"/>
      <c r="IC47" s="5"/>
      <c r="ID47" s="281" t="s">
        <v>125</v>
      </c>
      <c r="IE47" s="281"/>
      <c r="IF47" s="281"/>
      <c r="IG47" s="281"/>
      <c r="IH47" s="281"/>
      <c r="II47" s="5"/>
      <c r="IJ47" s="5"/>
      <c r="IK47" s="280"/>
      <c r="IL47" s="280"/>
      <c r="IM47" s="280"/>
      <c r="IN47" s="280"/>
      <c r="IO47" s="280"/>
      <c r="IQ47" s="5"/>
      <c r="IR47" s="281" t="s">
        <v>253</v>
      </c>
      <c r="IS47" s="281"/>
      <c r="IT47" s="281"/>
      <c r="IU47" s="281"/>
      <c r="IV47" s="281"/>
      <c r="IW47" s="281"/>
      <c r="IX47" s="281"/>
      <c r="IY47" s="281"/>
      <c r="IZ47" s="5"/>
      <c r="JA47" s="281" t="s">
        <v>123</v>
      </c>
      <c r="JB47" s="281"/>
      <c r="JC47" s="281"/>
      <c r="JD47" s="281"/>
      <c r="JE47" s="281"/>
      <c r="JF47" s="5"/>
      <c r="JG47" s="281" t="s">
        <v>124</v>
      </c>
      <c r="JH47" s="281"/>
      <c r="JI47" s="281"/>
      <c r="JJ47" s="281"/>
      <c r="JK47" s="281"/>
      <c r="JL47" s="281"/>
      <c r="JM47" s="5"/>
      <c r="JN47" s="281" t="s">
        <v>125</v>
      </c>
      <c r="JO47" s="281"/>
      <c r="JP47" s="281"/>
      <c r="JQ47" s="281"/>
      <c r="JR47" s="281"/>
      <c r="JS47" s="5"/>
      <c r="JT47" s="5"/>
      <c r="JU47" s="280"/>
      <c r="JV47" s="280"/>
      <c r="JW47" s="280"/>
      <c r="JX47" s="280"/>
      <c r="JY47" s="280"/>
      <c r="KA47" s="5"/>
      <c r="KB47" s="281" t="s">
        <v>253</v>
      </c>
      <c r="KC47" s="281"/>
      <c r="KD47" s="281"/>
      <c r="KE47" s="281"/>
      <c r="KF47" s="281"/>
      <c r="KG47" s="281"/>
      <c r="KH47" s="281"/>
      <c r="KI47" s="281"/>
      <c r="KJ47" s="5"/>
      <c r="KK47" s="281" t="s">
        <v>123</v>
      </c>
      <c r="KL47" s="281"/>
      <c r="KM47" s="281"/>
      <c r="KN47" s="281"/>
      <c r="KO47" s="281"/>
      <c r="KP47" s="5"/>
      <c r="KQ47" s="281" t="s">
        <v>124</v>
      </c>
      <c r="KR47" s="281"/>
      <c r="KS47" s="281"/>
      <c r="KT47" s="281"/>
      <c r="KU47" s="281"/>
      <c r="KV47" s="281"/>
      <c r="KW47" s="5"/>
      <c r="KX47" s="281" t="s">
        <v>125</v>
      </c>
      <c r="KY47" s="281"/>
      <c r="KZ47" s="281"/>
      <c r="LA47" s="281"/>
      <c r="LB47" s="281"/>
      <c r="LC47" s="5"/>
      <c r="LD47" s="5"/>
      <c r="LE47" s="280"/>
      <c r="LF47" s="280"/>
      <c r="LG47" s="280"/>
      <c r="LH47" s="280"/>
      <c r="LI47" s="280"/>
      <c r="LK47" s="5"/>
      <c r="LL47" s="281" t="s">
        <v>253</v>
      </c>
      <c r="LM47" s="281"/>
      <c r="LN47" s="281"/>
      <c r="LO47" s="281"/>
      <c r="LP47" s="281"/>
      <c r="LQ47" s="281"/>
      <c r="LR47" s="281"/>
      <c r="LS47" s="281"/>
      <c r="LT47" s="5"/>
      <c r="LU47" s="281" t="s">
        <v>123</v>
      </c>
      <c r="LV47" s="281"/>
      <c r="LW47" s="281"/>
      <c r="LX47" s="281"/>
      <c r="LY47" s="281"/>
      <c r="LZ47" s="5"/>
      <c r="MA47" s="281" t="s">
        <v>124</v>
      </c>
      <c r="MB47" s="281"/>
      <c r="MC47" s="281"/>
      <c r="MD47" s="281"/>
      <c r="ME47" s="281"/>
      <c r="MF47" s="281"/>
      <c r="MG47" s="5"/>
      <c r="MH47" s="281" t="s">
        <v>125</v>
      </c>
      <c r="MI47" s="281"/>
      <c r="MJ47" s="281"/>
      <c r="MK47" s="281"/>
      <c r="ML47" s="281"/>
      <c r="MM47" s="5"/>
      <c r="MN47" s="5"/>
      <c r="MO47" s="280"/>
      <c r="MP47" s="280"/>
      <c r="MQ47" s="280"/>
      <c r="MR47" s="280"/>
      <c r="MS47" s="280"/>
      <c r="MU47" s="5"/>
      <c r="MV47" s="281" t="s">
        <v>253</v>
      </c>
      <c r="MW47" s="281"/>
      <c r="MX47" s="281"/>
      <c r="MY47" s="281"/>
      <c r="MZ47" s="281"/>
      <c r="NA47" s="281"/>
      <c r="NB47" s="281"/>
      <c r="NC47" s="281"/>
      <c r="ND47" s="5"/>
      <c r="NE47" s="281" t="s">
        <v>123</v>
      </c>
      <c r="NF47" s="281"/>
      <c r="NG47" s="281"/>
      <c r="NH47" s="281"/>
      <c r="NI47" s="281"/>
      <c r="NJ47" s="5"/>
      <c r="NK47" s="281" t="s">
        <v>124</v>
      </c>
      <c r="NL47" s="281"/>
      <c r="NM47" s="281"/>
      <c r="NN47" s="281"/>
      <c r="NO47" s="281"/>
      <c r="NP47" s="281"/>
      <c r="NQ47" s="5"/>
      <c r="NR47" s="281" t="s">
        <v>125</v>
      </c>
      <c r="NS47" s="281"/>
      <c r="NT47" s="281"/>
      <c r="NU47" s="281"/>
      <c r="NV47" s="281"/>
      <c r="NW47" s="5"/>
      <c r="NX47" s="5"/>
      <c r="NY47" s="280"/>
      <c r="NZ47" s="280"/>
      <c r="OA47" s="280"/>
      <c r="OB47" s="280"/>
      <c r="OC47" s="280"/>
    </row>
    <row r="48" spans="1:394" ht="15" customHeight="1">
      <c r="A48" s="5"/>
      <c r="B48" s="281" t="s">
        <v>126</v>
      </c>
      <c r="C48" s="281"/>
      <c r="D48" s="281"/>
      <c r="E48" s="281"/>
      <c r="F48" s="281"/>
      <c r="G48" s="281"/>
      <c r="H48" s="5"/>
      <c r="I48" s="5"/>
      <c r="J48" s="5"/>
      <c r="K48" s="281" t="s">
        <v>127</v>
      </c>
      <c r="L48" s="281"/>
      <c r="M48" s="281"/>
      <c r="N48" s="281"/>
      <c r="O48" s="281"/>
      <c r="P48" s="5"/>
      <c r="Q48" s="281" t="s">
        <v>128</v>
      </c>
      <c r="R48" s="281"/>
      <c r="S48" s="281"/>
      <c r="T48" s="281"/>
      <c r="U48" s="281"/>
      <c r="V48" s="5"/>
      <c r="W48" s="5"/>
      <c r="X48" s="281" t="s">
        <v>129</v>
      </c>
      <c r="Y48" s="281"/>
      <c r="Z48" s="281"/>
      <c r="AA48" s="281"/>
      <c r="AB48" s="281"/>
      <c r="AC48" s="5"/>
      <c r="AD48" s="5"/>
      <c r="AE48" s="281" t="s">
        <v>130</v>
      </c>
      <c r="AF48" s="281"/>
      <c r="AG48" s="281"/>
      <c r="AH48" s="281"/>
      <c r="AI48" s="281"/>
      <c r="AM48" s="226" t="b">
        <v>0</v>
      </c>
      <c r="AN48" s="226" t="b">
        <v>0</v>
      </c>
      <c r="AO48" s="226" t="b">
        <v>0</v>
      </c>
      <c r="AP48" s="226" t="b">
        <v>0</v>
      </c>
      <c r="AR48" s="5"/>
      <c r="AS48" s="281" t="s">
        <v>126</v>
      </c>
      <c r="AT48" s="281"/>
      <c r="AU48" s="281"/>
      <c r="AV48" s="281"/>
      <c r="AW48" s="281"/>
      <c r="AX48" s="281"/>
      <c r="AY48" s="5"/>
      <c r="AZ48" s="5"/>
      <c r="BA48" s="5"/>
      <c r="BB48" s="281" t="s">
        <v>127</v>
      </c>
      <c r="BC48" s="281"/>
      <c r="BD48" s="281"/>
      <c r="BE48" s="281"/>
      <c r="BF48" s="281"/>
      <c r="BG48" s="5"/>
      <c r="BH48" s="281" t="s">
        <v>128</v>
      </c>
      <c r="BI48" s="281"/>
      <c r="BJ48" s="281"/>
      <c r="BK48" s="281"/>
      <c r="BL48" s="281"/>
      <c r="BM48" s="5"/>
      <c r="BN48" s="5"/>
      <c r="BO48" s="281" t="s">
        <v>129</v>
      </c>
      <c r="BP48" s="281"/>
      <c r="BQ48" s="281"/>
      <c r="BR48" s="281"/>
      <c r="BS48" s="281"/>
      <c r="BT48" s="5"/>
      <c r="BU48" s="5"/>
      <c r="BV48" s="281" t="s">
        <v>130</v>
      </c>
      <c r="BW48" s="281"/>
      <c r="BX48" s="281"/>
      <c r="BY48" s="281"/>
      <c r="BZ48" s="281"/>
      <c r="CD48" s="233" t="b">
        <v>0</v>
      </c>
      <c r="CE48" s="233" t="b">
        <v>0</v>
      </c>
      <c r="CF48" s="233" t="b">
        <v>0</v>
      </c>
      <c r="CG48" s="233" t="b">
        <v>0</v>
      </c>
      <c r="CJ48" s="5"/>
      <c r="CK48" s="281" t="s">
        <v>126</v>
      </c>
      <c r="CL48" s="281"/>
      <c r="CM48" s="281"/>
      <c r="CN48" s="281"/>
      <c r="CO48" s="281"/>
      <c r="CP48" s="281"/>
      <c r="CQ48" s="5"/>
      <c r="CR48" s="5"/>
      <c r="CS48" s="5"/>
      <c r="CT48" s="281" t="s">
        <v>127</v>
      </c>
      <c r="CU48" s="281"/>
      <c r="CV48" s="281"/>
      <c r="CW48" s="281"/>
      <c r="CX48" s="281"/>
      <c r="CY48" s="5"/>
      <c r="CZ48" s="281" t="s">
        <v>128</v>
      </c>
      <c r="DA48" s="281"/>
      <c r="DB48" s="281"/>
      <c r="DC48" s="281"/>
      <c r="DD48" s="281"/>
      <c r="DE48" s="5"/>
      <c r="DF48" s="5"/>
      <c r="DG48" s="281" t="s">
        <v>129</v>
      </c>
      <c r="DH48" s="281"/>
      <c r="DI48" s="281"/>
      <c r="DJ48" s="281"/>
      <c r="DK48" s="281"/>
      <c r="DL48" s="5"/>
      <c r="DM48" s="5"/>
      <c r="DN48" s="281" t="s">
        <v>130</v>
      </c>
      <c r="DO48" s="281"/>
      <c r="DP48" s="281"/>
      <c r="DQ48" s="281"/>
      <c r="DR48" s="281"/>
      <c r="DU48" s="11" t="b">
        <v>0</v>
      </c>
      <c r="DV48" s="11" t="b">
        <v>0</v>
      </c>
      <c r="DW48" s="11" t="b">
        <v>0</v>
      </c>
      <c r="DX48" s="11" t="b">
        <v>0</v>
      </c>
      <c r="EA48" s="5"/>
      <c r="EB48" s="281" t="s">
        <v>126</v>
      </c>
      <c r="EC48" s="281"/>
      <c r="ED48" s="281"/>
      <c r="EE48" s="281"/>
      <c r="EF48" s="281"/>
      <c r="EG48" s="281"/>
      <c r="EH48" s="5"/>
      <c r="EI48" s="5"/>
      <c r="EJ48" s="5"/>
      <c r="EK48" s="281" t="s">
        <v>127</v>
      </c>
      <c r="EL48" s="281"/>
      <c r="EM48" s="281"/>
      <c r="EN48" s="281"/>
      <c r="EO48" s="281"/>
      <c r="EP48" s="5"/>
      <c r="EQ48" s="281" t="s">
        <v>128</v>
      </c>
      <c r="ER48" s="281"/>
      <c r="ES48" s="281"/>
      <c r="ET48" s="281"/>
      <c r="EU48" s="281"/>
      <c r="EV48" s="5"/>
      <c r="EW48" s="5"/>
      <c r="EX48" s="281" t="s">
        <v>129</v>
      </c>
      <c r="EY48" s="281"/>
      <c r="EZ48" s="281"/>
      <c r="FA48" s="281"/>
      <c r="FB48" s="281"/>
      <c r="FC48" s="5"/>
      <c r="FD48" s="5"/>
      <c r="FE48" s="281" t="s">
        <v>130</v>
      </c>
      <c r="FF48" s="281"/>
      <c r="FG48" s="281"/>
      <c r="FH48" s="281"/>
      <c r="FI48" s="281"/>
      <c r="FL48" s="11" t="b">
        <v>0</v>
      </c>
      <c r="FM48" s="11" t="b">
        <v>0</v>
      </c>
      <c r="FN48" s="11" t="b">
        <v>0</v>
      </c>
      <c r="FO48" s="11" t="b">
        <v>0</v>
      </c>
      <c r="FQ48" s="5"/>
      <c r="FR48" s="281" t="s">
        <v>126</v>
      </c>
      <c r="FS48" s="281"/>
      <c r="FT48" s="281"/>
      <c r="FU48" s="281"/>
      <c r="FV48" s="281"/>
      <c r="FW48" s="281"/>
      <c r="FX48" s="5"/>
      <c r="FY48" s="5"/>
      <c r="FZ48" s="5"/>
      <c r="GA48" s="281" t="s">
        <v>127</v>
      </c>
      <c r="GB48" s="281"/>
      <c r="GC48" s="281"/>
      <c r="GD48" s="281"/>
      <c r="GE48" s="281"/>
      <c r="GF48" s="5"/>
      <c r="GG48" s="281" t="s">
        <v>128</v>
      </c>
      <c r="GH48" s="281"/>
      <c r="GI48" s="281"/>
      <c r="GJ48" s="281"/>
      <c r="GK48" s="281"/>
      <c r="GL48" s="5"/>
      <c r="GM48" s="5"/>
      <c r="GN48" s="281" t="s">
        <v>129</v>
      </c>
      <c r="GO48" s="281"/>
      <c r="GP48" s="281"/>
      <c r="GQ48" s="281"/>
      <c r="GR48" s="281"/>
      <c r="GS48" s="5"/>
      <c r="GT48" s="5"/>
      <c r="GU48" s="281" t="s">
        <v>130</v>
      </c>
      <c r="GV48" s="281"/>
      <c r="GW48" s="281"/>
      <c r="GX48" s="281"/>
      <c r="GY48" s="281"/>
      <c r="HB48" s="11" t="b">
        <v>0</v>
      </c>
      <c r="HC48" s="11" t="b">
        <v>0</v>
      </c>
      <c r="HD48" s="11" t="b">
        <v>0</v>
      </c>
      <c r="HE48" s="11" t="b">
        <v>0</v>
      </c>
      <c r="HG48" s="5"/>
      <c r="HH48" s="281" t="s">
        <v>126</v>
      </c>
      <c r="HI48" s="281"/>
      <c r="HJ48" s="281"/>
      <c r="HK48" s="281"/>
      <c r="HL48" s="281"/>
      <c r="HM48" s="281"/>
      <c r="HN48" s="5"/>
      <c r="HO48" s="5"/>
      <c r="HP48" s="5"/>
      <c r="HQ48" s="281" t="s">
        <v>127</v>
      </c>
      <c r="HR48" s="281"/>
      <c r="HS48" s="281"/>
      <c r="HT48" s="281"/>
      <c r="HU48" s="281"/>
      <c r="HV48" s="5"/>
      <c r="HW48" s="281" t="s">
        <v>128</v>
      </c>
      <c r="HX48" s="281"/>
      <c r="HY48" s="281"/>
      <c r="HZ48" s="281"/>
      <c r="IA48" s="281"/>
      <c r="IB48" s="5"/>
      <c r="IC48" s="5"/>
      <c r="ID48" s="281" t="s">
        <v>129</v>
      </c>
      <c r="IE48" s="281"/>
      <c r="IF48" s="281"/>
      <c r="IG48" s="281"/>
      <c r="IH48" s="281"/>
      <c r="II48" s="5"/>
      <c r="IJ48" s="5"/>
      <c r="IK48" s="281" t="s">
        <v>130</v>
      </c>
      <c r="IL48" s="281"/>
      <c r="IM48" s="281"/>
      <c r="IN48" s="281"/>
      <c r="IO48" s="281"/>
      <c r="IQ48" s="5"/>
      <c r="IR48" s="281" t="s">
        <v>126</v>
      </c>
      <c r="IS48" s="281"/>
      <c r="IT48" s="281"/>
      <c r="IU48" s="281"/>
      <c r="IV48" s="281"/>
      <c r="IW48" s="281"/>
      <c r="IX48" s="5"/>
      <c r="IY48" s="5"/>
      <c r="IZ48" s="5"/>
      <c r="JA48" s="281" t="s">
        <v>127</v>
      </c>
      <c r="JB48" s="281"/>
      <c r="JC48" s="281"/>
      <c r="JD48" s="281"/>
      <c r="JE48" s="281"/>
      <c r="JF48" s="5"/>
      <c r="JG48" s="281" t="s">
        <v>128</v>
      </c>
      <c r="JH48" s="281"/>
      <c r="JI48" s="281"/>
      <c r="JJ48" s="281"/>
      <c r="JK48" s="281"/>
      <c r="JL48" s="5"/>
      <c r="JM48" s="5"/>
      <c r="JN48" s="281" t="s">
        <v>129</v>
      </c>
      <c r="JO48" s="281"/>
      <c r="JP48" s="281"/>
      <c r="JQ48" s="281"/>
      <c r="JR48" s="281"/>
      <c r="JS48" s="5"/>
      <c r="JT48" s="5"/>
      <c r="JU48" s="281" t="s">
        <v>130</v>
      </c>
      <c r="JV48" s="281"/>
      <c r="JW48" s="281"/>
      <c r="JX48" s="281"/>
      <c r="JY48" s="281"/>
      <c r="KA48" s="5"/>
      <c r="KB48" s="281" t="s">
        <v>126</v>
      </c>
      <c r="KC48" s="281"/>
      <c r="KD48" s="281"/>
      <c r="KE48" s="281"/>
      <c r="KF48" s="281"/>
      <c r="KG48" s="281"/>
      <c r="KH48" s="5"/>
      <c r="KI48" s="5"/>
      <c r="KJ48" s="5"/>
      <c r="KK48" s="281" t="s">
        <v>127</v>
      </c>
      <c r="KL48" s="281"/>
      <c r="KM48" s="281"/>
      <c r="KN48" s="281"/>
      <c r="KO48" s="281"/>
      <c r="KP48" s="5"/>
      <c r="KQ48" s="281" t="s">
        <v>128</v>
      </c>
      <c r="KR48" s="281"/>
      <c r="KS48" s="281"/>
      <c r="KT48" s="281"/>
      <c r="KU48" s="281"/>
      <c r="KV48" s="5"/>
      <c r="KW48" s="5"/>
      <c r="KX48" s="281" t="s">
        <v>129</v>
      </c>
      <c r="KY48" s="281"/>
      <c r="KZ48" s="281"/>
      <c r="LA48" s="281"/>
      <c r="LB48" s="281"/>
      <c r="LC48" s="5"/>
      <c r="LD48" s="5"/>
      <c r="LE48" s="281" t="s">
        <v>130</v>
      </c>
      <c r="LF48" s="281"/>
      <c r="LG48" s="281"/>
      <c r="LH48" s="281"/>
      <c r="LI48" s="281"/>
      <c r="LK48" s="5"/>
      <c r="LL48" s="281" t="s">
        <v>126</v>
      </c>
      <c r="LM48" s="281"/>
      <c r="LN48" s="281"/>
      <c r="LO48" s="281"/>
      <c r="LP48" s="281"/>
      <c r="LQ48" s="281"/>
      <c r="LR48" s="5"/>
      <c r="LS48" s="5"/>
      <c r="LT48" s="5"/>
      <c r="LU48" s="281" t="s">
        <v>127</v>
      </c>
      <c r="LV48" s="281"/>
      <c r="LW48" s="281"/>
      <c r="LX48" s="281"/>
      <c r="LY48" s="281"/>
      <c r="LZ48" s="5"/>
      <c r="MA48" s="281" t="s">
        <v>128</v>
      </c>
      <c r="MB48" s="281"/>
      <c r="MC48" s="281"/>
      <c r="MD48" s="281"/>
      <c r="ME48" s="281"/>
      <c r="MF48" s="5"/>
      <c r="MG48" s="5"/>
      <c r="MH48" s="281" t="s">
        <v>129</v>
      </c>
      <c r="MI48" s="281"/>
      <c r="MJ48" s="281"/>
      <c r="MK48" s="281"/>
      <c r="ML48" s="281"/>
      <c r="MM48" s="5"/>
      <c r="MN48" s="5"/>
      <c r="MO48" s="281" t="s">
        <v>130</v>
      </c>
      <c r="MP48" s="281"/>
      <c r="MQ48" s="281"/>
      <c r="MR48" s="281"/>
      <c r="MS48" s="281"/>
      <c r="MU48" s="5"/>
      <c r="MV48" s="281" t="s">
        <v>126</v>
      </c>
      <c r="MW48" s="281"/>
      <c r="MX48" s="281"/>
      <c r="MY48" s="281"/>
      <c r="MZ48" s="281"/>
      <c r="NA48" s="281"/>
      <c r="NB48" s="5"/>
      <c r="NC48" s="5"/>
      <c r="ND48" s="5"/>
      <c r="NE48" s="281" t="s">
        <v>127</v>
      </c>
      <c r="NF48" s="281"/>
      <c r="NG48" s="281"/>
      <c r="NH48" s="281"/>
      <c r="NI48" s="281"/>
      <c r="NJ48" s="5"/>
      <c r="NK48" s="281" t="s">
        <v>128</v>
      </c>
      <c r="NL48" s="281"/>
      <c r="NM48" s="281"/>
      <c r="NN48" s="281"/>
      <c r="NO48" s="281"/>
      <c r="NP48" s="5"/>
      <c r="NQ48" s="5"/>
      <c r="NR48" s="281" t="s">
        <v>129</v>
      </c>
      <c r="NS48" s="281"/>
      <c r="NT48" s="281"/>
      <c r="NU48" s="281"/>
      <c r="NV48" s="281"/>
      <c r="NW48" s="5"/>
      <c r="NX48" s="5"/>
      <c r="NY48" s="281" t="s">
        <v>130</v>
      </c>
      <c r="NZ48" s="281"/>
      <c r="OA48" s="281"/>
      <c r="OB48" s="281"/>
      <c r="OC48" s="281"/>
    </row>
    <row r="49" spans="1:394" ht="15" customHeight="1">
      <c r="A49" s="5"/>
      <c r="B49" s="281" t="s">
        <v>131</v>
      </c>
      <c r="C49" s="281"/>
      <c r="D49" s="281"/>
      <c r="E49" s="281"/>
      <c r="F49" s="281"/>
      <c r="G49" s="281"/>
      <c r="H49" s="281"/>
      <c r="I49" s="5"/>
      <c r="J49" s="5" t="s">
        <v>78</v>
      </c>
      <c r="K49" s="285"/>
      <c r="L49" s="285"/>
      <c r="M49" s="285"/>
      <c r="N49" s="5" t="s">
        <v>134</v>
      </c>
      <c r="O49" s="5" t="s">
        <v>79</v>
      </c>
      <c r="P49" s="5" t="s">
        <v>78</v>
      </c>
      <c r="Q49" s="285"/>
      <c r="R49" s="285"/>
      <c r="S49" s="285"/>
      <c r="T49" s="5" t="s">
        <v>134</v>
      </c>
      <c r="U49" s="5" t="s">
        <v>79</v>
      </c>
      <c r="V49" s="5"/>
      <c r="W49" s="5" t="s">
        <v>78</v>
      </c>
      <c r="X49" s="285"/>
      <c r="Y49" s="285"/>
      <c r="Z49" s="285"/>
      <c r="AA49" s="5" t="s">
        <v>134</v>
      </c>
      <c r="AB49" s="5" t="s">
        <v>79</v>
      </c>
      <c r="AC49" s="5"/>
      <c r="AD49" s="5" t="s">
        <v>78</v>
      </c>
      <c r="AE49" s="285"/>
      <c r="AF49" s="285"/>
      <c r="AG49" s="285"/>
      <c r="AH49" s="5" t="s">
        <v>134</v>
      </c>
      <c r="AI49" s="5" t="s">
        <v>79</v>
      </c>
      <c r="AJ49" s="5"/>
      <c r="AK49" s="5"/>
      <c r="AL49" s="129"/>
      <c r="AQ49" s="129"/>
      <c r="AR49" s="5"/>
      <c r="AS49" s="281" t="s">
        <v>131</v>
      </c>
      <c r="AT49" s="281"/>
      <c r="AU49" s="281"/>
      <c r="AV49" s="281"/>
      <c r="AW49" s="281"/>
      <c r="AX49" s="281"/>
      <c r="AY49" s="281"/>
      <c r="AZ49" s="5"/>
      <c r="BA49" s="5" t="s">
        <v>78</v>
      </c>
      <c r="BB49" s="285"/>
      <c r="BC49" s="285"/>
      <c r="BD49" s="285"/>
      <c r="BE49" s="5" t="s">
        <v>134</v>
      </c>
      <c r="BF49" s="5" t="s">
        <v>79</v>
      </c>
      <c r="BG49" s="5" t="s">
        <v>78</v>
      </c>
      <c r="BH49" s="285"/>
      <c r="BI49" s="285"/>
      <c r="BJ49" s="285"/>
      <c r="BK49" s="5" t="s">
        <v>134</v>
      </c>
      <c r="BL49" s="5" t="s">
        <v>79</v>
      </c>
      <c r="BM49" s="5"/>
      <c r="BN49" s="5" t="s">
        <v>78</v>
      </c>
      <c r="BO49" s="285"/>
      <c r="BP49" s="285"/>
      <c r="BQ49" s="285"/>
      <c r="BR49" s="5" t="s">
        <v>134</v>
      </c>
      <c r="BS49" s="5" t="s">
        <v>79</v>
      </c>
      <c r="BT49" s="5"/>
      <c r="BU49" s="5" t="s">
        <v>78</v>
      </c>
      <c r="BV49" s="285"/>
      <c r="BW49" s="285"/>
      <c r="BX49" s="285"/>
      <c r="BY49" s="5" t="s">
        <v>134</v>
      </c>
      <c r="BZ49" s="5" t="s">
        <v>79</v>
      </c>
      <c r="CA49" s="5"/>
      <c r="CB49" s="5"/>
      <c r="CC49" s="129"/>
      <c r="CD49" s="226"/>
      <c r="CE49" s="226"/>
      <c r="CF49" s="226"/>
      <c r="CG49" s="226"/>
      <c r="CH49" s="129"/>
      <c r="CI49" s="5"/>
      <c r="CJ49" s="5"/>
      <c r="CK49" s="281" t="s">
        <v>131</v>
      </c>
      <c r="CL49" s="281"/>
      <c r="CM49" s="281"/>
      <c r="CN49" s="281"/>
      <c r="CO49" s="281"/>
      <c r="CP49" s="281"/>
      <c r="CQ49" s="281"/>
      <c r="CR49" s="5"/>
      <c r="CS49" s="5" t="s">
        <v>78</v>
      </c>
      <c r="CT49" s="285"/>
      <c r="CU49" s="285"/>
      <c r="CV49" s="285"/>
      <c r="CW49" s="5" t="s">
        <v>134</v>
      </c>
      <c r="CX49" s="5" t="s">
        <v>79</v>
      </c>
      <c r="CY49" s="5" t="s">
        <v>78</v>
      </c>
      <c r="CZ49" s="285"/>
      <c r="DA49" s="285"/>
      <c r="DB49" s="285"/>
      <c r="DC49" s="5" t="s">
        <v>134</v>
      </c>
      <c r="DD49" s="5" t="s">
        <v>79</v>
      </c>
      <c r="DE49" s="5"/>
      <c r="DF49" s="5" t="s">
        <v>78</v>
      </c>
      <c r="DG49" s="285"/>
      <c r="DH49" s="285"/>
      <c r="DI49" s="285"/>
      <c r="DJ49" s="5" t="s">
        <v>134</v>
      </c>
      <c r="DK49" s="5" t="s">
        <v>79</v>
      </c>
      <c r="DL49" s="5"/>
      <c r="DM49" s="5" t="s">
        <v>78</v>
      </c>
      <c r="DN49" s="285"/>
      <c r="DO49" s="285"/>
      <c r="DP49" s="285"/>
      <c r="DQ49" s="5" t="s">
        <v>134</v>
      </c>
      <c r="DR49" s="5" t="s">
        <v>79</v>
      </c>
      <c r="DS49" s="5"/>
      <c r="DT49" s="5"/>
      <c r="DU49" s="231"/>
      <c r="DV49" s="231"/>
      <c r="DW49" s="231"/>
      <c r="DX49" s="231"/>
      <c r="DY49" s="231"/>
      <c r="DZ49" s="5"/>
      <c r="EA49" s="5"/>
      <c r="EB49" s="281" t="s">
        <v>131</v>
      </c>
      <c r="EC49" s="281"/>
      <c r="ED49" s="281"/>
      <c r="EE49" s="281"/>
      <c r="EF49" s="281"/>
      <c r="EG49" s="281"/>
      <c r="EH49" s="281"/>
      <c r="EI49" s="5"/>
      <c r="EJ49" s="5" t="s">
        <v>78</v>
      </c>
      <c r="EK49" s="285"/>
      <c r="EL49" s="285"/>
      <c r="EM49" s="285"/>
      <c r="EN49" s="5" t="s">
        <v>134</v>
      </c>
      <c r="EO49" s="5" t="s">
        <v>79</v>
      </c>
      <c r="EP49" s="5" t="s">
        <v>78</v>
      </c>
      <c r="EQ49" s="285"/>
      <c r="ER49" s="285"/>
      <c r="ES49" s="285"/>
      <c r="ET49" s="5" t="s">
        <v>134</v>
      </c>
      <c r="EU49" s="5" t="s">
        <v>79</v>
      </c>
      <c r="EV49" s="5"/>
      <c r="EW49" s="5" t="s">
        <v>78</v>
      </c>
      <c r="EX49" s="285"/>
      <c r="EY49" s="285"/>
      <c r="EZ49" s="285"/>
      <c r="FA49" s="5" t="s">
        <v>134</v>
      </c>
      <c r="FB49" s="5" t="s">
        <v>79</v>
      </c>
      <c r="FC49" s="5"/>
      <c r="FD49" s="5" t="s">
        <v>78</v>
      </c>
      <c r="FE49" s="285"/>
      <c r="FF49" s="285"/>
      <c r="FG49" s="285"/>
      <c r="FH49" s="5" t="s">
        <v>134</v>
      </c>
      <c r="FI49" s="5" t="s">
        <v>79</v>
      </c>
      <c r="FJ49" s="5"/>
      <c r="FK49" s="5"/>
      <c r="FL49" s="231"/>
      <c r="FM49" s="231"/>
      <c r="FN49" s="231"/>
      <c r="FO49" s="231"/>
      <c r="FP49" s="5"/>
      <c r="FQ49" s="5"/>
      <c r="FR49" s="281" t="s">
        <v>131</v>
      </c>
      <c r="FS49" s="281"/>
      <c r="FT49" s="281"/>
      <c r="FU49" s="281"/>
      <c r="FV49" s="281"/>
      <c r="FW49" s="281"/>
      <c r="FX49" s="281"/>
      <c r="FY49" s="5"/>
      <c r="FZ49" s="5" t="s">
        <v>78</v>
      </c>
      <c r="GA49" s="285"/>
      <c r="GB49" s="285"/>
      <c r="GC49" s="285"/>
      <c r="GD49" s="5" t="s">
        <v>134</v>
      </c>
      <c r="GE49" s="5" t="s">
        <v>79</v>
      </c>
      <c r="GF49" s="5" t="s">
        <v>78</v>
      </c>
      <c r="GG49" s="285"/>
      <c r="GH49" s="285"/>
      <c r="GI49" s="285"/>
      <c r="GJ49" s="5" t="s">
        <v>134</v>
      </c>
      <c r="GK49" s="5" t="s">
        <v>79</v>
      </c>
      <c r="GL49" s="5"/>
      <c r="GM49" s="5" t="s">
        <v>78</v>
      </c>
      <c r="GN49" s="285"/>
      <c r="GO49" s="285"/>
      <c r="GP49" s="285"/>
      <c r="GQ49" s="5" t="s">
        <v>134</v>
      </c>
      <c r="GR49" s="5" t="s">
        <v>79</v>
      </c>
      <c r="GS49" s="5"/>
      <c r="GT49" s="5" t="s">
        <v>78</v>
      </c>
      <c r="GU49" s="285"/>
      <c r="GV49" s="285"/>
      <c r="GW49" s="285"/>
      <c r="GX49" s="5" t="s">
        <v>134</v>
      </c>
      <c r="GY49" s="5" t="s">
        <v>79</v>
      </c>
      <c r="GZ49" s="5"/>
      <c r="HA49" s="5"/>
      <c r="HB49" s="231"/>
      <c r="HC49" s="231"/>
      <c r="HD49" s="231"/>
      <c r="HE49" s="231"/>
      <c r="HF49" s="5"/>
      <c r="HG49" s="5"/>
      <c r="HH49" s="281" t="s">
        <v>131</v>
      </c>
      <c r="HI49" s="281"/>
      <c r="HJ49" s="281"/>
      <c r="HK49" s="281"/>
      <c r="HL49" s="281"/>
      <c r="HM49" s="281"/>
      <c r="HN49" s="281"/>
      <c r="HO49" s="5"/>
      <c r="HP49" s="5" t="s">
        <v>78</v>
      </c>
      <c r="HQ49" s="279"/>
      <c r="HR49" s="279"/>
      <c r="HS49" s="279"/>
      <c r="HT49" s="5" t="s">
        <v>134</v>
      </c>
      <c r="HU49" s="5" t="s">
        <v>79</v>
      </c>
      <c r="HV49" s="5" t="s">
        <v>78</v>
      </c>
      <c r="HW49" s="279"/>
      <c r="HX49" s="279"/>
      <c r="HY49" s="279"/>
      <c r="HZ49" s="5" t="s">
        <v>134</v>
      </c>
      <c r="IA49" s="5" t="s">
        <v>79</v>
      </c>
      <c r="IB49" s="5"/>
      <c r="IC49" s="5" t="s">
        <v>78</v>
      </c>
      <c r="ID49" s="279"/>
      <c r="IE49" s="279"/>
      <c r="IF49" s="279"/>
      <c r="IG49" s="5" t="s">
        <v>134</v>
      </c>
      <c r="IH49" s="5" t="s">
        <v>79</v>
      </c>
      <c r="II49" s="5"/>
      <c r="IJ49" s="5" t="s">
        <v>78</v>
      </c>
      <c r="IK49" s="279"/>
      <c r="IL49" s="279"/>
      <c r="IM49" s="279"/>
      <c r="IN49" s="5" t="s">
        <v>134</v>
      </c>
      <c r="IO49" s="5" t="s">
        <v>79</v>
      </c>
      <c r="IP49" s="5"/>
      <c r="IQ49" s="5"/>
      <c r="IR49" s="281" t="s">
        <v>131</v>
      </c>
      <c r="IS49" s="281"/>
      <c r="IT49" s="281"/>
      <c r="IU49" s="281"/>
      <c r="IV49" s="281"/>
      <c r="IW49" s="281"/>
      <c r="IX49" s="281"/>
      <c r="IY49" s="5"/>
      <c r="IZ49" s="5" t="s">
        <v>78</v>
      </c>
      <c r="JA49" s="279"/>
      <c r="JB49" s="279"/>
      <c r="JC49" s="279"/>
      <c r="JD49" s="5" t="s">
        <v>134</v>
      </c>
      <c r="JE49" s="5" t="s">
        <v>79</v>
      </c>
      <c r="JF49" s="5" t="s">
        <v>78</v>
      </c>
      <c r="JG49" s="279"/>
      <c r="JH49" s="279"/>
      <c r="JI49" s="279"/>
      <c r="JJ49" s="5" t="s">
        <v>134</v>
      </c>
      <c r="JK49" s="5" t="s">
        <v>79</v>
      </c>
      <c r="JL49" s="5"/>
      <c r="JM49" s="5" t="s">
        <v>78</v>
      </c>
      <c r="JN49" s="279"/>
      <c r="JO49" s="279"/>
      <c r="JP49" s="279"/>
      <c r="JQ49" s="5" t="s">
        <v>134</v>
      </c>
      <c r="JR49" s="5" t="s">
        <v>79</v>
      </c>
      <c r="JS49" s="5"/>
      <c r="JT49" s="5" t="s">
        <v>78</v>
      </c>
      <c r="JU49" s="279"/>
      <c r="JV49" s="279"/>
      <c r="JW49" s="279"/>
      <c r="JX49" s="5" t="s">
        <v>134</v>
      </c>
      <c r="JY49" s="5" t="s">
        <v>79</v>
      </c>
      <c r="JZ49" s="5"/>
      <c r="KA49" s="5"/>
      <c r="KB49" s="281" t="s">
        <v>131</v>
      </c>
      <c r="KC49" s="281"/>
      <c r="KD49" s="281"/>
      <c r="KE49" s="281"/>
      <c r="KF49" s="281"/>
      <c r="KG49" s="281"/>
      <c r="KH49" s="281"/>
      <c r="KI49" s="5"/>
      <c r="KJ49" s="5" t="s">
        <v>78</v>
      </c>
      <c r="KK49" s="279"/>
      <c r="KL49" s="279"/>
      <c r="KM49" s="279"/>
      <c r="KN49" s="5" t="s">
        <v>134</v>
      </c>
      <c r="KO49" s="5" t="s">
        <v>79</v>
      </c>
      <c r="KP49" s="5" t="s">
        <v>78</v>
      </c>
      <c r="KQ49" s="279"/>
      <c r="KR49" s="279"/>
      <c r="KS49" s="279"/>
      <c r="KT49" s="5" t="s">
        <v>134</v>
      </c>
      <c r="KU49" s="5" t="s">
        <v>79</v>
      </c>
      <c r="KV49" s="5"/>
      <c r="KW49" s="5" t="s">
        <v>78</v>
      </c>
      <c r="KX49" s="279"/>
      <c r="KY49" s="279"/>
      <c r="KZ49" s="279"/>
      <c r="LA49" s="5" t="s">
        <v>134</v>
      </c>
      <c r="LB49" s="5" t="s">
        <v>79</v>
      </c>
      <c r="LC49" s="5"/>
      <c r="LD49" s="5" t="s">
        <v>78</v>
      </c>
      <c r="LE49" s="279"/>
      <c r="LF49" s="279"/>
      <c r="LG49" s="279"/>
      <c r="LH49" s="5" t="s">
        <v>134</v>
      </c>
      <c r="LI49" s="5" t="s">
        <v>79</v>
      </c>
      <c r="LJ49" s="5"/>
      <c r="LK49" s="5"/>
      <c r="LL49" s="281" t="s">
        <v>131</v>
      </c>
      <c r="LM49" s="281"/>
      <c r="LN49" s="281"/>
      <c r="LO49" s="281"/>
      <c r="LP49" s="281"/>
      <c r="LQ49" s="281"/>
      <c r="LR49" s="281"/>
      <c r="LS49" s="5"/>
      <c r="LT49" s="5" t="s">
        <v>78</v>
      </c>
      <c r="LU49" s="279"/>
      <c r="LV49" s="279"/>
      <c r="LW49" s="279"/>
      <c r="LX49" s="5" t="s">
        <v>134</v>
      </c>
      <c r="LY49" s="5" t="s">
        <v>79</v>
      </c>
      <c r="LZ49" s="5" t="s">
        <v>78</v>
      </c>
      <c r="MA49" s="279"/>
      <c r="MB49" s="279"/>
      <c r="MC49" s="279"/>
      <c r="MD49" s="5" t="s">
        <v>134</v>
      </c>
      <c r="ME49" s="5" t="s">
        <v>79</v>
      </c>
      <c r="MF49" s="5"/>
      <c r="MG49" s="5" t="s">
        <v>78</v>
      </c>
      <c r="MH49" s="279"/>
      <c r="MI49" s="279"/>
      <c r="MJ49" s="279"/>
      <c r="MK49" s="5" t="s">
        <v>134</v>
      </c>
      <c r="ML49" s="5" t="s">
        <v>79</v>
      </c>
      <c r="MM49" s="5"/>
      <c r="MN49" s="5" t="s">
        <v>78</v>
      </c>
      <c r="MO49" s="279"/>
      <c r="MP49" s="279"/>
      <c r="MQ49" s="279"/>
      <c r="MR49" s="5" t="s">
        <v>134</v>
      </c>
      <c r="MS49" s="5" t="s">
        <v>79</v>
      </c>
      <c r="MT49" s="5"/>
      <c r="MU49" s="5"/>
      <c r="MV49" s="281" t="s">
        <v>131</v>
      </c>
      <c r="MW49" s="281"/>
      <c r="MX49" s="281"/>
      <c r="MY49" s="281"/>
      <c r="MZ49" s="281"/>
      <c r="NA49" s="281"/>
      <c r="NB49" s="281"/>
      <c r="NC49" s="5"/>
      <c r="ND49" s="5" t="s">
        <v>78</v>
      </c>
      <c r="NE49" s="279"/>
      <c r="NF49" s="279"/>
      <c r="NG49" s="279"/>
      <c r="NH49" s="5" t="s">
        <v>134</v>
      </c>
      <c r="NI49" s="5" t="s">
        <v>79</v>
      </c>
      <c r="NJ49" s="5" t="s">
        <v>78</v>
      </c>
      <c r="NK49" s="279"/>
      <c r="NL49" s="279"/>
      <c r="NM49" s="279"/>
      <c r="NN49" s="5" t="s">
        <v>134</v>
      </c>
      <c r="NO49" s="5" t="s">
        <v>79</v>
      </c>
      <c r="NP49" s="5"/>
      <c r="NQ49" s="5" t="s">
        <v>78</v>
      </c>
      <c r="NR49" s="279"/>
      <c r="NS49" s="279"/>
      <c r="NT49" s="279"/>
      <c r="NU49" s="5" t="s">
        <v>134</v>
      </c>
      <c r="NV49" s="5" t="s">
        <v>79</v>
      </c>
      <c r="NW49" s="5"/>
      <c r="NX49" s="5" t="s">
        <v>78</v>
      </c>
      <c r="NY49" s="279"/>
      <c r="NZ49" s="279"/>
      <c r="OA49" s="279"/>
      <c r="OB49" s="5" t="s">
        <v>134</v>
      </c>
      <c r="OC49" s="5" t="s">
        <v>79</v>
      </c>
      <c r="OD49" s="5"/>
    </row>
    <row r="50" spans="1:394" ht="15" customHeight="1">
      <c r="A50" s="5"/>
      <c r="B50" s="275" t="s">
        <v>135</v>
      </c>
      <c r="C50" s="275"/>
      <c r="D50" s="275"/>
      <c r="E50" s="275"/>
      <c r="F50" s="275"/>
      <c r="G50" s="275"/>
      <c r="H50" s="275"/>
      <c r="I50" s="275"/>
      <c r="J50" s="5" t="s">
        <v>78</v>
      </c>
      <c r="K50" s="285"/>
      <c r="L50" s="285"/>
      <c r="M50" s="285"/>
      <c r="N50" s="5" t="s">
        <v>84</v>
      </c>
      <c r="O50" s="5" t="s">
        <v>79</v>
      </c>
      <c r="P50" s="5" t="s">
        <v>78</v>
      </c>
      <c r="Q50" s="285"/>
      <c r="R50" s="285"/>
      <c r="S50" s="285"/>
      <c r="T50" s="5" t="s">
        <v>84</v>
      </c>
      <c r="U50" s="5" t="s">
        <v>79</v>
      </c>
      <c r="V50" s="5"/>
      <c r="W50" s="5" t="s">
        <v>78</v>
      </c>
      <c r="X50" s="285"/>
      <c r="Y50" s="285"/>
      <c r="Z50" s="285"/>
      <c r="AA50" s="5" t="s">
        <v>84</v>
      </c>
      <c r="AB50" s="5" t="s">
        <v>79</v>
      </c>
      <c r="AC50" s="5"/>
      <c r="AD50" s="5" t="s">
        <v>78</v>
      </c>
      <c r="AE50" s="285"/>
      <c r="AF50" s="285"/>
      <c r="AG50" s="285"/>
      <c r="AH50" s="5" t="s">
        <v>84</v>
      </c>
      <c r="AI50" s="5" t="s">
        <v>79</v>
      </c>
      <c r="AJ50" s="5"/>
      <c r="AK50" s="5"/>
      <c r="AL50" s="129"/>
      <c r="AQ50" s="129"/>
      <c r="AR50" s="5"/>
      <c r="AS50" s="275" t="s">
        <v>135</v>
      </c>
      <c r="AT50" s="275"/>
      <c r="AU50" s="275"/>
      <c r="AV50" s="275"/>
      <c r="AW50" s="275"/>
      <c r="AX50" s="275"/>
      <c r="AY50" s="275"/>
      <c r="AZ50" s="275"/>
      <c r="BA50" s="5" t="s">
        <v>78</v>
      </c>
      <c r="BB50" s="285"/>
      <c r="BC50" s="285"/>
      <c r="BD50" s="285"/>
      <c r="BE50" s="5" t="s">
        <v>84</v>
      </c>
      <c r="BF50" s="5" t="s">
        <v>79</v>
      </c>
      <c r="BG50" s="5" t="s">
        <v>78</v>
      </c>
      <c r="BH50" s="285"/>
      <c r="BI50" s="285"/>
      <c r="BJ50" s="285"/>
      <c r="BK50" s="5" t="s">
        <v>84</v>
      </c>
      <c r="BL50" s="5" t="s">
        <v>79</v>
      </c>
      <c r="BM50" s="5"/>
      <c r="BN50" s="5" t="s">
        <v>78</v>
      </c>
      <c r="BO50" s="285"/>
      <c r="BP50" s="285"/>
      <c r="BQ50" s="285"/>
      <c r="BR50" s="5" t="s">
        <v>84</v>
      </c>
      <c r="BS50" s="5" t="s">
        <v>79</v>
      </c>
      <c r="BT50" s="5"/>
      <c r="BU50" s="5" t="s">
        <v>78</v>
      </c>
      <c r="BV50" s="285"/>
      <c r="BW50" s="285"/>
      <c r="BX50" s="285"/>
      <c r="BY50" s="5" t="s">
        <v>84</v>
      </c>
      <c r="BZ50" s="5" t="s">
        <v>79</v>
      </c>
      <c r="CA50" s="5"/>
      <c r="CB50" s="5"/>
      <c r="CC50" s="129"/>
      <c r="CD50" s="226"/>
      <c r="CE50" s="226"/>
      <c r="CF50" s="226"/>
      <c r="CG50" s="226"/>
      <c r="CH50" s="129"/>
      <c r="CI50" s="5"/>
      <c r="CJ50" s="5"/>
      <c r="CK50" s="275" t="s">
        <v>135</v>
      </c>
      <c r="CL50" s="275"/>
      <c r="CM50" s="275"/>
      <c r="CN50" s="275"/>
      <c r="CO50" s="275"/>
      <c r="CP50" s="275"/>
      <c r="CQ50" s="275"/>
      <c r="CR50" s="275"/>
      <c r="CS50" s="5" t="s">
        <v>78</v>
      </c>
      <c r="CT50" s="285"/>
      <c r="CU50" s="285"/>
      <c r="CV50" s="285"/>
      <c r="CW50" s="5" t="s">
        <v>84</v>
      </c>
      <c r="CX50" s="5" t="s">
        <v>79</v>
      </c>
      <c r="CY50" s="5" t="s">
        <v>78</v>
      </c>
      <c r="CZ50" s="285"/>
      <c r="DA50" s="285"/>
      <c r="DB50" s="285"/>
      <c r="DC50" s="5" t="s">
        <v>84</v>
      </c>
      <c r="DD50" s="5" t="s">
        <v>79</v>
      </c>
      <c r="DE50" s="5"/>
      <c r="DF50" s="5" t="s">
        <v>78</v>
      </c>
      <c r="DG50" s="285"/>
      <c r="DH50" s="285"/>
      <c r="DI50" s="285"/>
      <c r="DJ50" s="5" t="s">
        <v>84</v>
      </c>
      <c r="DK50" s="5" t="s">
        <v>79</v>
      </c>
      <c r="DL50" s="5"/>
      <c r="DM50" s="5" t="s">
        <v>78</v>
      </c>
      <c r="DN50" s="285"/>
      <c r="DO50" s="285"/>
      <c r="DP50" s="285"/>
      <c r="DQ50" s="5" t="s">
        <v>84</v>
      </c>
      <c r="DR50" s="5" t="s">
        <v>79</v>
      </c>
      <c r="DS50" s="5"/>
      <c r="DT50" s="5"/>
      <c r="DU50" s="231"/>
      <c r="DV50" s="231"/>
      <c r="DW50" s="231"/>
      <c r="DX50" s="231"/>
      <c r="DY50" s="231"/>
      <c r="DZ50" s="5"/>
      <c r="EA50" s="5"/>
      <c r="EB50" s="275" t="s">
        <v>135</v>
      </c>
      <c r="EC50" s="275"/>
      <c r="ED50" s="275"/>
      <c r="EE50" s="275"/>
      <c r="EF50" s="275"/>
      <c r="EG50" s="275"/>
      <c r="EH50" s="275"/>
      <c r="EI50" s="275"/>
      <c r="EJ50" s="5" t="s">
        <v>78</v>
      </c>
      <c r="EK50" s="285"/>
      <c r="EL50" s="285"/>
      <c r="EM50" s="285"/>
      <c r="EN50" s="5" t="s">
        <v>84</v>
      </c>
      <c r="EO50" s="5" t="s">
        <v>79</v>
      </c>
      <c r="EP50" s="5" t="s">
        <v>78</v>
      </c>
      <c r="EQ50" s="285"/>
      <c r="ER50" s="285"/>
      <c r="ES50" s="285"/>
      <c r="ET50" s="5" t="s">
        <v>84</v>
      </c>
      <c r="EU50" s="5" t="s">
        <v>79</v>
      </c>
      <c r="EV50" s="5"/>
      <c r="EW50" s="5" t="s">
        <v>78</v>
      </c>
      <c r="EX50" s="285"/>
      <c r="EY50" s="285"/>
      <c r="EZ50" s="285"/>
      <c r="FA50" s="5" t="s">
        <v>84</v>
      </c>
      <c r="FB50" s="5" t="s">
        <v>79</v>
      </c>
      <c r="FC50" s="5"/>
      <c r="FD50" s="5" t="s">
        <v>78</v>
      </c>
      <c r="FE50" s="285"/>
      <c r="FF50" s="285"/>
      <c r="FG50" s="285"/>
      <c r="FH50" s="5" t="s">
        <v>84</v>
      </c>
      <c r="FI50" s="5" t="s">
        <v>79</v>
      </c>
      <c r="FJ50" s="5"/>
      <c r="FK50" s="5"/>
      <c r="FL50" s="231"/>
      <c r="FM50" s="231"/>
      <c r="FN50" s="231"/>
      <c r="FO50" s="231"/>
      <c r="FP50" s="5"/>
      <c r="FQ50" s="5"/>
      <c r="FR50" s="275" t="s">
        <v>135</v>
      </c>
      <c r="FS50" s="275"/>
      <c r="FT50" s="275"/>
      <c r="FU50" s="275"/>
      <c r="FV50" s="275"/>
      <c r="FW50" s="275"/>
      <c r="FX50" s="275"/>
      <c r="FY50" s="275"/>
      <c r="FZ50" s="5" t="s">
        <v>78</v>
      </c>
      <c r="GA50" s="285"/>
      <c r="GB50" s="285"/>
      <c r="GC50" s="285"/>
      <c r="GD50" s="5" t="s">
        <v>84</v>
      </c>
      <c r="GE50" s="5" t="s">
        <v>79</v>
      </c>
      <c r="GF50" s="5" t="s">
        <v>78</v>
      </c>
      <c r="GG50" s="285"/>
      <c r="GH50" s="285"/>
      <c r="GI50" s="285"/>
      <c r="GJ50" s="5" t="s">
        <v>84</v>
      </c>
      <c r="GK50" s="5" t="s">
        <v>79</v>
      </c>
      <c r="GL50" s="5"/>
      <c r="GM50" s="5" t="s">
        <v>78</v>
      </c>
      <c r="GN50" s="285"/>
      <c r="GO50" s="285"/>
      <c r="GP50" s="285"/>
      <c r="GQ50" s="5" t="s">
        <v>84</v>
      </c>
      <c r="GR50" s="5" t="s">
        <v>79</v>
      </c>
      <c r="GS50" s="5"/>
      <c r="GT50" s="5" t="s">
        <v>78</v>
      </c>
      <c r="GU50" s="285"/>
      <c r="GV50" s="285"/>
      <c r="GW50" s="285"/>
      <c r="GX50" s="5" t="s">
        <v>84</v>
      </c>
      <c r="GY50" s="5" t="s">
        <v>79</v>
      </c>
      <c r="GZ50" s="5"/>
      <c r="HA50" s="5"/>
      <c r="HB50" s="231"/>
      <c r="HC50" s="231"/>
      <c r="HD50" s="231"/>
      <c r="HE50" s="231"/>
      <c r="HF50" s="5"/>
      <c r="HG50" s="5"/>
      <c r="HH50" s="275" t="s">
        <v>135</v>
      </c>
      <c r="HI50" s="275"/>
      <c r="HJ50" s="275"/>
      <c r="HK50" s="275"/>
      <c r="HL50" s="275"/>
      <c r="HM50" s="275"/>
      <c r="HN50" s="275"/>
      <c r="HO50" s="275"/>
      <c r="HP50" s="5" t="s">
        <v>78</v>
      </c>
      <c r="HQ50" s="291"/>
      <c r="HR50" s="291"/>
      <c r="HS50" s="291"/>
      <c r="HT50" s="5" t="s">
        <v>84</v>
      </c>
      <c r="HU50" s="5" t="s">
        <v>79</v>
      </c>
      <c r="HV50" s="5" t="s">
        <v>78</v>
      </c>
      <c r="HW50" s="291"/>
      <c r="HX50" s="291"/>
      <c r="HY50" s="291"/>
      <c r="HZ50" s="5" t="s">
        <v>84</v>
      </c>
      <c r="IA50" s="5" t="s">
        <v>79</v>
      </c>
      <c r="IB50" s="5"/>
      <c r="IC50" s="5" t="s">
        <v>78</v>
      </c>
      <c r="ID50" s="291"/>
      <c r="IE50" s="291"/>
      <c r="IF50" s="291"/>
      <c r="IG50" s="5" t="s">
        <v>84</v>
      </c>
      <c r="IH50" s="5" t="s">
        <v>79</v>
      </c>
      <c r="II50" s="5"/>
      <c r="IJ50" s="5" t="s">
        <v>78</v>
      </c>
      <c r="IK50" s="291"/>
      <c r="IL50" s="291"/>
      <c r="IM50" s="291"/>
      <c r="IN50" s="5" t="s">
        <v>84</v>
      </c>
      <c r="IO50" s="5" t="s">
        <v>79</v>
      </c>
      <c r="IP50" s="5"/>
      <c r="IQ50" s="5"/>
      <c r="IR50" s="275" t="s">
        <v>135</v>
      </c>
      <c r="IS50" s="275"/>
      <c r="IT50" s="275"/>
      <c r="IU50" s="275"/>
      <c r="IV50" s="275"/>
      <c r="IW50" s="275"/>
      <c r="IX50" s="275"/>
      <c r="IY50" s="275"/>
      <c r="IZ50" s="5" t="s">
        <v>78</v>
      </c>
      <c r="JA50" s="291"/>
      <c r="JB50" s="291"/>
      <c r="JC50" s="291"/>
      <c r="JD50" s="5" t="s">
        <v>84</v>
      </c>
      <c r="JE50" s="5" t="s">
        <v>79</v>
      </c>
      <c r="JF50" s="5" t="s">
        <v>78</v>
      </c>
      <c r="JG50" s="291"/>
      <c r="JH50" s="291"/>
      <c r="JI50" s="291"/>
      <c r="JJ50" s="5" t="s">
        <v>84</v>
      </c>
      <c r="JK50" s="5" t="s">
        <v>79</v>
      </c>
      <c r="JL50" s="5"/>
      <c r="JM50" s="5" t="s">
        <v>78</v>
      </c>
      <c r="JN50" s="291"/>
      <c r="JO50" s="291"/>
      <c r="JP50" s="291"/>
      <c r="JQ50" s="5" t="s">
        <v>84</v>
      </c>
      <c r="JR50" s="5" t="s">
        <v>79</v>
      </c>
      <c r="JS50" s="5"/>
      <c r="JT50" s="5" t="s">
        <v>78</v>
      </c>
      <c r="JU50" s="291"/>
      <c r="JV50" s="291"/>
      <c r="JW50" s="291"/>
      <c r="JX50" s="5" t="s">
        <v>84</v>
      </c>
      <c r="JY50" s="5" t="s">
        <v>79</v>
      </c>
      <c r="JZ50" s="5"/>
      <c r="KA50" s="5"/>
      <c r="KB50" s="275" t="s">
        <v>135</v>
      </c>
      <c r="KC50" s="275"/>
      <c r="KD50" s="275"/>
      <c r="KE50" s="275"/>
      <c r="KF50" s="275"/>
      <c r="KG50" s="275"/>
      <c r="KH50" s="275"/>
      <c r="KI50" s="275"/>
      <c r="KJ50" s="5" t="s">
        <v>78</v>
      </c>
      <c r="KK50" s="291"/>
      <c r="KL50" s="291"/>
      <c r="KM50" s="291"/>
      <c r="KN50" s="5" t="s">
        <v>84</v>
      </c>
      <c r="KO50" s="5" t="s">
        <v>79</v>
      </c>
      <c r="KP50" s="5" t="s">
        <v>78</v>
      </c>
      <c r="KQ50" s="291"/>
      <c r="KR50" s="291"/>
      <c r="KS50" s="291"/>
      <c r="KT50" s="5" t="s">
        <v>84</v>
      </c>
      <c r="KU50" s="5" t="s">
        <v>79</v>
      </c>
      <c r="KV50" s="5"/>
      <c r="KW50" s="5" t="s">
        <v>78</v>
      </c>
      <c r="KX50" s="291"/>
      <c r="KY50" s="291"/>
      <c r="KZ50" s="291"/>
      <c r="LA50" s="5" t="s">
        <v>84</v>
      </c>
      <c r="LB50" s="5" t="s">
        <v>79</v>
      </c>
      <c r="LC50" s="5"/>
      <c r="LD50" s="5" t="s">
        <v>78</v>
      </c>
      <c r="LE50" s="291"/>
      <c r="LF50" s="291"/>
      <c r="LG50" s="291"/>
      <c r="LH50" s="5" t="s">
        <v>84</v>
      </c>
      <c r="LI50" s="5" t="s">
        <v>79</v>
      </c>
      <c r="LJ50" s="5"/>
      <c r="LK50" s="5"/>
      <c r="LL50" s="275" t="s">
        <v>135</v>
      </c>
      <c r="LM50" s="275"/>
      <c r="LN50" s="275"/>
      <c r="LO50" s="275"/>
      <c r="LP50" s="275"/>
      <c r="LQ50" s="275"/>
      <c r="LR50" s="275"/>
      <c r="LS50" s="275"/>
      <c r="LT50" s="5" t="s">
        <v>78</v>
      </c>
      <c r="LU50" s="291"/>
      <c r="LV50" s="291"/>
      <c r="LW50" s="291"/>
      <c r="LX50" s="5" t="s">
        <v>84</v>
      </c>
      <c r="LY50" s="5" t="s">
        <v>79</v>
      </c>
      <c r="LZ50" s="5" t="s">
        <v>78</v>
      </c>
      <c r="MA50" s="291"/>
      <c r="MB50" s="291"/>
      <c r="MC50" s="291"/>
      <c r="MD50" s="5" t="s">
        <v>84</v>
      </c>
      <c r="ME50" s="5" t="s">
        <v>79</v>
      </c>
      <c r="MF50" s="5"/>
      <c r="MG50" s="5" t="s">
        <v>78</v>
      </c>
      <c r="MH50" s="291"/>
      <c r="MI50" s="291"/>
      <c r="MJ50" s="291"/>
      <c r="MK50" s="5" t="s">
        <v>84</v>
      </c>
      <c r="ML50" s="5" t="s">
        <v>79</v>
      </c>
      <c r="MM50" s="5"/>
      <c r="MN50" s="5" t="s">
        <v>78</v>
      </c>
      <c r="MO50" s="291"/>
      <c r="MP50" s="291"/>
      <c r="MQ50" s="291"/>
      <c r="MR50" s="5" t="s">
        <v>84</v>
      </c>
      <c r="MS50" s="5" t="s">
        <v>79</v>
      </c>
      <c r="MT50" s="5"/>
      <c r="MU50" s="5"/>
      <c r="MV50" s="275" t="s">
        <v>135</v>
      </c>
      <c r="MW50" s="275"/>
      <c r="MX50" s="275"/>
      <c r="MY50" s="275"/>
      <c r="MZ50" s="275"/>
      <c r="NA50" s="275"/>
      <c r="NB50" s="275"/>
      <c r="NC50" s="275"/>
      <c r="ND50" s="5" t="s">
        <v>78</v>
      </c>
      <c r="NE50" s="291"/>
      <c r="NF50" s="291"/>
      <c r="NG50" s="291"/>
      <c r="NH50" s="5" t="s">
        <v>84</v>
      </c>
      <c r="NI50" s="5" t="s">
        <v>79</v>
      </c>
      <c r="NJ50" s="5" t="s">
        <v>78</v>
      </c>
      <c r="NK50" s="291"/>
      <c r="NL50" s="291"/>
      <c r="NM50" s="291"/>
      <c r="NN50" s="5" t="s">
        <v>84</v>
      </c>
      <c r="NO50" s="5" t="s">
        <v>79</v>
      </c>
      <c r="NP50" s="5"/>
      <c r="NQ50" s="5" t="s">
        <v>78</v>
      </c>
      <c r="NR50" s="291"/>
      <c r="NS50" s="291"/>
      <c r="NT50" s="291"/>
      <c r="NU50" s="5" t="s">
        <v>84</v>
      </c>
      <c r="NV50" s="5" t="s">
        <v>79</v>
      </c>
      <c r="NW50" s="5"/>
      <c r="NX50" s="5" t="s">
        <v>78</v>
      </c>
      <c r="NY50" s="291"/>
      <c r="NZ50" s="291"/>
      <c r="OA50" s="291"/>
      <c r="OB50" s="5" t="s">
        <v>84</v>
      </c>
      <c r="OC50" s="5" t="s">
        <v>79</v>
      </c>
      <c r="OD50" s="5"/>
    </row>
    <row r="51" spans="1:394" ht="15" customHeight="1">
      <c r="A51" s="5"/>
      <c r="B51" s="275"/>
      <c r="C51" s="275"/>
      <c r="D51" s="275"/>
      <c r="E51" s="275"/>
      <c r="F51" s="275"/>
      <c r="G51" s="275"/>
      <c r="H51" s="275"/>
      <c r="I51" s="275"/>
      <c r="AJ51" s="5"/>
      <c r="AK51" s="5"/>
      <c r="AL51" s="129"/>
      <c r="AQ51" s="129"/>
      <c r="AR51" s="5"/>
      <c r="AS51" s="275"/>
      <c r="AT51" s="275"/>
      <c r="AU51" s="275"/>
      <c r="AV51" s="275"/>
      <c r="AW51" s="275"/>
      <c r="AX51" s="275"/>
      <c r="AY51" s="275"/>
      <c r="AZ51" s="275"/>
      <c r="CA51" s="5"/>
      <c r="CB51" s="5"/>
      <c r="CC51" s="129"/>
      <c r="CD51" s="226"/>
      <c r="CE51" s="226"/>
      <c r="CF51" s="226"/>
      <c r="CG51" s="226"/>
      <c r="CH51" s="129"/>
      <c r="CI51" s="5"/>
      <c r="CJ51" s="5"/>
      <c r="CK51" s="275"/>
      <c r="CL51" s="275"/>
      <c r="CM51" s="275"/>
      <c r="CN51" s="275"/>
      <c r="CO51" s="275"/>
      <c r="CP51" s="275"/>
      <c r="CQ51" s="275"/>
      <c r="CR51" s="275"/>
      <c r="DS51" s="5"/>
      <c r="DT51" s="5"/>
      <c r="DU51" s="231"/>
      <c r="DV51" s="231"/>
      <c r="DW51" s="231"/>
      <c r="DX51" s="231"/>
      <c r="DY51" s="231"/>
      <c r="DZ51" s="5"/>
      <c r="EA51" s="5"/>
      <c r="EB51" s="275"/>
      <c r="EC51" s="275"/>
      <c r="ED51" s="275"/>
      <c r="EE51" s="275"/>
      <c r="EF51" s="275"/>
      <c r="EG51" s="275"/>
      <c r="EH51" s="275"/>
      <c r="EI51" s="275"/>
      <c r="FJ51" s="5"/>
      <c r="FK51" s="5"/>
      <c r="FL51" s="231"/>
      <c r="FM51" s="231"/>
      <c r="FN51" s="231"/>
      <c r="FO51" s="231"/>
      <c r="FP51" s="5"/>
      <c r="FQ51" s="5"/>
      <c r="FR51" s="275"/>
      <c r="FS51" s="275"/>
      <c r="FT51" s="275"/>
      <c r="FU51" s="275"/>
      <c r="FV51" s="275"/>
      <c r="FW51" s="275"/>
      <c r="FX51" s="275"/>
      <c r="FY51" s="275"/>
      <c r="GZ51" s="5"/>
      <c r="HA51" s="5"/>
      <c r="HB51" s="231"/>
      <c r="HC51" s="231"/>
      <c r="HD51" s="231"/>
      <c r="HE51" s="231"/>
      <c r="HF51" s="5"/>
      <c r="HG51" s="5"/>
      <c r="HH51" s="275"/>
      <c r="HI51" s="275"/>
      <c r="HJ51" s="275"/>
      <c r="HK51" s="275"/>
      <c r="HL51" s="275"/>
      <c r="HM51" s="275"/>
      <c r="HN51" s="275"/>
      <c r="HO51" s="275"/>
      <c r="IP51" s="5"/>
      <c r="IQ51" s="5"/>
      <c r="IR51" s="275"/>
      <c r="IS51" s="275"/>
      <c r="IT51" s="275"/>
      <c r="IU51" s="275"/>
      <c r="IV51" s="275"/>
      <c r="IW51" s="275"/>
      <c r="IX51" s="275"/>
      <c r="IY51" s="275"/>
      <c r="JZ51" s="5"/>
      <c r="KA51" s="5"/>
      <c r="KB51" s="275"/>
      <c r="KC51" s="275"/>
      <c r="KD51" s="275"/>
      <c r="KE51" s="275"/>
      <c r="KF51" s="275"/>
      <c r="KG51" s="275"/>
      <c r="KH51" s="275"/>
      <c r="KI51" s="275"/>
      <c r="LJ51" s="5"/>
      <c r="LK51" s="5"/>
      <c r="LL51" s="275"/>
      <c r="LM51" s="275"/>
      <c r="LN51" s="275"/>
      <c r="LO51" s="275"/>
      <c r="LP51" s="275"/>
      <c r="LQ51" s="275"/>
      <c r="LR51" s="275"/>
      <c r="LS51" s="275"/>
      <c r="MT51" s="5"/>
      <c r="MU51" s="5"/>
      <c r="MV51" s="275"/>
      <c r="MW51" s="275"/>
      <c r="MX51" s="275"/>
      <c r="MY51" s="275"/>
      <c r="MZ51" s="275"/>
      <c r="NA51" s="275"/>
      <c r="NB51" s="275"/>
      <c r="NC51" s="275"/>
      <c r="OD51" s="5"/>
    </row>
    <row r="52" spans="1:394" ht="15" customHeight="1">
      <c r="A52" s="5"/>
      <c r="B52" s="109"/>
      <c r="C52" s="109"/>
      <c r="D52" s="109"/>
      <c r="E52" s="109"/>
      <c r="F52" s="109"/>
      <c r="G52" s="109"/>
      <c r="H52" s="109"/>
      <c r="I52" s="109"/>
      <c r="AJ52" s="5"/>
      <c r="AK52" s="5"/>
      <c r="AL52" s="129"/>
      <c r="AQ52" s="129"/>
      <c r="AR52" s="5"/>
      <c r="AS52" s="109"/>
      <c r="AT52" s="109"/>
      <c r="AU52" s="109"/>
      <c r="AV52" s="109"/>
      <c r="AW52" s="109"/>
      <c r="AX52" s="109"/>
      <c r="AY52" s="109"/>
      <c r="AZ52" s="109"/>
      <c r="CA52" s="5"/>
      <c r="CB52" s="5"/>
      <c r="CC52" s="129"/>
      <c r="CD52" s="226"/>
      <c r="CE52" s="226"/>
      <c r="CF52" s="226"/>
      <c r="CG52" s="226"/>
      <c r="CH52" s="129"/>
      <c r="CI52" s="5"/>
      <c r="CJ52" s="5"/>
      <c r="CK52" s="109"/>
      <c r="CL52" s="109"/>
      <c r="CM52" s="109"/>
      <c r="CN52" s="109"/>
      <c r="CO52" s="109"/>
      <c r="CP52" s="109"/>
      <c r="CQ52" s="109"/>
      <c r="CR52" s="109"/>
      <c r="DS52" s="5"/>
      <c r="DT52" s="5"/>
      <c r="DU52" s="231"/>
      <c r="DV52" s="231"/>
      <c r="DW52" s="231"/>
      <c r="DX52" s="231"/>
      <c r="DY52" s="231"/>
      <c r="DZ52" s="5"/>
      <c r="EA52" s="5"/>
      <c r="EB52" s="109"/>
      <c r="EC52" s="109"/>
      <c r="ED52" s="109"/>
      <c r="EE52" s="109"/>
      <c r="EF52" s="109"/>
      <c r="EG52" s="109"/>
      <c r="EH52" s="109"/>
      <c r="EI52" s="109"/>
      <c r="FJ52" s="5"/>
      <c r="FK52" s="5"/>
      <c r="FL52" s="231"/>
      <c r="FM52" s="231"/>
      <c r="FN52" s="231"/>
      <c r="FO52" s="231"/>
      <c r="FP52" s="5"/>
      <c r="FQ52" s="5"/>
      <c r="FR52" s="109"/>
      <c r="FS52" s="109"/>
      <c r="FT52" s="109"/>
      <c r="FU52" s="109"/>
      <c r="FV52" s="109"/>
      <c r="FW52" s="109"/>
      <c r="FX52" s="109"/>
      <c r="FY52" s="109"/>
      <c r="GZ52" s="5"/>
      <c r="HA52" s="5"/>
      <c r="HB52" s="231"/>
      <c r="HC52" s="231"/>
      <c r="HD52" s="231"/>
      <c r="HE52" s="231"/>
      <c r="HF52" s="5"/>
      <c r="HG52" s="5"/>
      <c r="HH52" s="109"/>
      <c r="HI52" s="109"/>
      <c r="HJ52" s="109"/>
      <c r="HK52" s="109"/>
      <c r="HL52" s="109"/>
      <c r="HM52" s="109"/>
      <c r="HN52" s="109"/>
      <c r="HO52" s="109"/>
      <c r="IP52" s="5"/>
      <c r="IQ52" s="5"/>
      <c r="IR52" s="109"/>
      <c r="IS52" s="109"/>
      <c r="IT52" s="109"/>
      <c r="IU52" s="109"/>
      <c r="IV52" s="109"/>
      <c r="IW52" s="109"/>
      <c r="IX52" s="109"/>
      <c r="IY52" s="109"/>
      <c r="JZ52" s="5"/>
      <c r="KA52" s="5"/>
      <c r="KB52" s="109"/>
      <c r="KC52" s="109"/>
      <c r="KD52" s="109"/>
      <c r="KE52" s="109"/>
      <c r="KF52" s="109"/>
      <c r="KG52" s="109"/>
      <c r="KH52" s="109"/>
      <c r="KI52" s="109"/>
      <c r="LJ52" s="5"/>
      <c r="LK52" s="5"/>
      <c r="LL52" s="109"/>
      <c r="LM52" s="109"/>
      <c r="LN52" s="109"/>
      <c r="LO52" s="109"/>
      <c r="LP52" s="109"/>
      <c r="LQ52" s="109"/>
      <c r="LR52" s="109"/>
      <c r="LS52" s="109"/>
      <c r="MT52" s="5"/>
      <c r="MU52" s="5"/>
      <c r="MV52" s="109"/>
      <c r="MW52" s="109"/>
      <c r="MX52" s="109"/>
      <c r="MY52" s="109"/>
      <c r="MZ52" s="109"/>
      <c r="NA52" s="109"/>
      <c r="NB52" s="109"/>
      <c r="NC52" s="109"/>
      <c r="OD52" s="5"/>
    </row>
    <row r="53" spans="1:394" ht="15" customHeight="1">
      <c r="A53" s="5"/>
      <c r="B53" s="281" t="s">
        <v>67</v>
      </c>
      <c r="C53" s="281"/>
      <c r="D53" s="281"/>
      <c r="E53" s="281"/>
      <c r="F53" s="281"/>
      <c r="G53" s="281"/>
      <c r="H53" s="5"/>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5"/>
      <c r="AK53" s="5"/>
      <c r="AL53" s="129"/>
      <c r="AQ53" s="129"/>
      <c r="AR53" s="5"/>
      <c r="AS53" s="281" t="s">
        <v>67</v>
      </c>
      <c r="AT53" s="281"/>
      <c r="AU53" s="281"/>
      <c r="AV53" s="281"/>
      <c r="AW53" s="281"/>
      <c r="AX53" s="281"/>
      <c r="AY53" s="5"/>
      <c r="AZ53" s="282"/>
      <c r="BA53" s="282"/>
      <c r="BB53" s="282"/>
      <c r="BC53" s="282"/>
      <c r="BD53" s="282"/>
      <c r="BE53" s="282"/>
      <c r="BF53" s="282"/>
      <c r="BG53" s="282"/>
      <c r="BH53" s="282"/>
      <c r="BI53" s="282"/>
      <c r="BJ53" s="282"/>
      <c r="BK53" s="282"/>
      <c r="BL53" s="282"/>
      <c r="BM53" s="282"/>
      <c r="BN53" s="282"/>
      <c r="BO53" s="282"/>
      <c r="BP53" s="282"/>
      <c r="BQ53" s="282"/>
      <c r="BR53" s="282"/>
      <c r="BS53" s="282"/>
      <c r="BT53" s="282"/>
      <c r="BU53" s="282"/>
      <c r="BV53" s="282"/>
      <c r="BW53" s="282"/>
      <c r="BX53" s="282"/>
      <c r="BY53" s="282"/>
      <c r="BZ53" s="282"/>
      <c r="CA53" s="5"/>
      <c r="CB53" s="5"/>
      <c r="CC53" s="129"/>
      <c r="CD53" s="226"/>
      <c r="CE53" s="226"/>
      <c r="CF53" s="226"/>
      <c r="CG53" s="226"/>
      <c r="CH53" s="129"/>
      <c r="CI53" s="5"/>
      <c r="CJ53" s="5"/>
      <c r="CK53" s="281" t="s">
        <v>67</v>
      </c>
      <c r="CL53" s="281"/>
      <c r="CM53" s="281"/>
      <c r="CN53" s="281"/>
      <c r="CO53" s="281"/>
      <c r="CP53" s="281"/>
      <c r="CQ53" s="5"/>
      <c r="CR53" s="282"/>
      <c r="CS53" s="282"/>
      <c r="CT53" s="282"/>
      <c r="CU53" s="282"/>
      <c r="CV53" s="282"/>
      <c r="CW53" s="282"/>
      <c r="CX53" s="282"/>
      <c r="CY53" s="282"/>
      <c r="CZ53" s="282"/>
      <c r="DA53" s="282"/>
      <c r="DB53" s="282"/>
      <c r="DC53" s="282"/>
      <c r="DD53" s="282"/>
      <c r="DE53" s="282"/>
      <c r="DF53" s="282"/>
      <c r="DG53" s="282"/>
      <c r="DH53" s="282"/>
      <c r="DI53" s="282"/>
      <c r="DJ53" s="282"/>
      <c r="DK53" s="282"/>
      <c r="DL53" s="282"/>
      <c r="DM53" s="282"/>
      <c r="DN53" s="282"/>
      <c r="DO53" s="282"/>
      <c r="DP53" s="282"/>
      <c r="DQ53" s="282"/>
      <c r="DR53" s="282"/>
      <c r="DS53" s="5"/>
      <c r="DT53" s="5"/>
      <c r="DU53" s="231"/>
      <c r="DV53" s="231"/>
      <c r="DW53" s="231"/>
      <c r="DX53" s="231"/>
      <c r="DY53" s="231"/>
      <c r="DZ53" s="5"/>
      <c r="EA53" s="5"/>
      <c r="EB53" s="281" t="s">
        <v>67</v>
      </c>
      <c r="EC53" s="281"/>
      <c r="ED53" s="281"/>
      <c r="EE53" s="281"/>
      <c r="EF53" s="281"/>
      <c r="EG53" s="281"/>
      <c r="EH53" s="5"/>
      <c r="EI53" s="282"/>
      <c r="EJ53" s="282"/>
      <c r="EK53" s="282"/>
      <c r="EL53" s="282"/>
      <c r="EM53" s="282"/>
      <c r="EN53" s="282"/>
      <c r="EO53" s="282"/>
      <c r="EP53" s="282"/>
      <c r="EQ53" s="282"/>
      <c r="ER53" s="282"/>
      <c r="ES53" s="282"/>
      <c r="ET53" s="282"/>
      <c r="EU53" s="282"/>
      <c r="EV53" s="282"/>
      <c r="EW53" s="282"/>
      <c r="EX53" s="282"/>
      <c r="EY53" s="282"/>
      <c r="EZ53" s="282"/>
      <c r="FA53" s="282"/>
      <c r="FB53" s="282"/>
      <c r="FC53" s="282"/>
      <c r="FD53" s="282"/>
      <c r="FE53" s="282"/>
      <c r="FF53" s="282"/>
      <c r="FG53" s="282"/>
      <c r="FH53" s="282"/>
      <c r="FI53" s="282"/>
      <c r="FJ53" s="5"/>
      <c r="FK53" s="5"/>
      <c r="FL53" s="231"/>
      <c r="FM53" s="231"/>
      <c r="FN53" s="231"/>
      <c r="FO53" s="231"/>
      <c r="FP53" s="5"/>
      <c r="FQ53" s="5"/>
      <c r="FR53" s="281" t="s">
        <v>67</v>
      </c>
      <c r="FS53" s="281"/>
      <c r="FT53" s="281"/>
      <c r="FU53" s="281"/>
      <c r="FV53" s="281"/>
      <c r="FW53" s="281"/>
      <c r="FX53" s="5"/>
      <c r="FY53" s="282"/>
      <c r="FZ53" s="282"/>
      <c r="GA53" s="282"/>
      <c r="GB53" s="282"/>
      <c r="GC53" s="282"/>
      <c r="GD53" s="282"/>
      <c r="GE53" s="282"/>
      <c r="GF53" s="282"/>
      <c r="GG53" s="282"/>
      <c r="GH53" s="282"/>
      <c r="GI53" s="282"/>
      <c r="GJ53" s="282"/>
      <c r="GK53" s="282"/>
      <c r="GL53" s="282"/>
      <c r="GM53" s="282"/>
      <c r="GN53" s="282"/>
      <c r="GO53" s="282"/>
      <c r="GP53" s="282"/>
      <c r="GQ53" s="282"/>
      <c r="GR53" s="282"/>
      <c r="GS53" s="282"/>
      <c r="GT53" s="282"/>
      <c r="GU53" s="282"/>
      <c r="GV53" s="282"/>
      <c r="GW53" s="282"/>
      <c r="GX53" s="282"/>
      <c r="GY53" s="282"/>
      <c r="GZ53" s="5"/>
      <c r="HA53" s="5"/>
      <c r="HB53" s="231"/>
      <c r="HC53" s="231"/>
      <c r="HD53" s="231"/>
      <c r="HE53" s="231"/>
      <c r="HF53" s="5"/>
      <c r="HG53" s="5"/>
      <c r="HH53" s="281" t="s">
        <v>67</v>
      </c>
      <c r="HI53" s="281"/>
      <c r="HJ53" s="281"/>
      <c r="HK53" s="281"/>
      <c r="HL53" s="281"/>
      <c r="HM53" s="281"/>
      <c r="HN53" s="5"/>
      <c r="HO53" s="282"/>
      <c r="HP53" s="282"/>
      <c r="HQ53" s="282"/>
      <c r="HR53" s="282"/>
      <c r="HS53" s="282"/>
      <c r="HT53" s="282"/>
      <c r="HU53" s="282"/>
      <c r="HV53" s="282"/>
      <c r="HW53" s="282"/>
      <c r="HX53" s="282"/>
      <c r="HY53" s="282"/>
      <c r="HZ53" s="282"/>
      <c r="IA53" s="282"/>
      <c r="IB53" s="282"/>
      <c r="IC53" s="282"/>
      <c r="ID53" s="282"/>
      <c r="IE53" s="282"/>
      <c r="IF53" s="282"/>
      <c r="IG53" s="282"/>
      <c r="IH53" s="282"/>
      <c r="II53" s="282"/>
      <c r="IJ53" s="282"/>
      <c r="IK53" s="282"/>
      <c r="IL53" s="282"/>
      <c r="IM53" s="282"/>
      <c r="IN53" s="282"/>
      <c r="IO53" s="282"/>
      <c r="IP53" s="5"/>
      <c r="IQ53" s="5"/>
      <c r="IR53" s="281" t="s">
        <v>67</v>
      </c>
      <c r="IS53" s="281"/>
      <c r="IT53" s="281"/>
      <c r="IU53" s="281"/>
      <c r="IV53" s="281"/>
      <c r="IW53" s="281"/>
      <c r="IX53" s="5"/>
      <c r="IY53" s="282"/>
      <c r="IZ53" s="282"/>
      <c r="JA53" s="282"/>
      <c r="JB53" s="282"/>
      <c r="JC53" s="282"/>
      <c r="JD53" s="282"/>
      <c r="JE53" s="282"/>
      <c r="JF53" s="282"/>
      <c r="JG53" s="282"/>
      <c r="JH53" s="282"/>
      <c r="JI53" s="282"/>
      <c r="JJ53" s="282"/>
      <c r="JK53" s="282"/>
      <c r="JL53" s="282"/>
      <c r="JM53" s="282"/>
      <c r="JN53" s="282"/>
      <c r="JO53" s="282"/>
      <c r="JP53" s="282"/>
      <c r="JQ53" s="282"/>
      <c r="JR53" s="282"/>
      <c r="JS53" s="282"/>
      <c r="JT53" s="282"/>
      <c r="JU53" s="282"/>
      <c r="JV53" s="282"/>
      <c r="JW53" s="282"/>
      <c r="JX53" s="282"/>
      <c r="JY53" s="282"/>
      <c r="JZ53" s="5"/>
      <c r="KA53" s="5"/>
      <c r="KB53" s="281" t="s">
        <v>67</v>
      </c>
      <c r="KC53" s="281"/>
      <c r="KD53" s="281"/>
      <c r="KE53" s="281"/>
      <c r="KF53" s="281"/>
      <c r="KG53" s="281"/>
      <c r="KH53" s="5"/>
      <c r="KI53" s="282"/>
      <c r="KJ53" s="282"/>
      <c r="KK53" s="282"/>
      <c r="KL53" s="282"/>
      <c r="KM53" s="282"/>
      <c r="KN53" s="282"/>
      <c r="KO53" s="282"/>
      <c r="KP53" s="282"/>
      <c r="KQ53" s="282"/>
      <c r="KR53" s="282"/>
      <c r="KS53" s="282"/>
      <c r="KT53" s="282"/>
      <c r="KU53" s="282"/>
      <c r="KV53" s="282"/>
      <c r="KW53" s="282"/>
      <c r="KX53" s="282"/>
      <c r="KY53" s="282"/>
      <c r="KZ53" s="282"/>
      <c r="LA53" s="282"/>
      <c r="LB53" s="282"/>
      <c r="LC53" s="282"/>
      <c r="LD53" s="282"/>
      <c r="LE53" s="282"/>
      <c r="LF53" s="282"/>
      <c r="LG53" s="282"/>
      <c r="LH53" s="282"/>
      <c r="LI53" s="282"/>
      <c r="LJ53" s="5"/>
      <c r="LK53" s="5"/>
      <c r="LL53" s="281" t="s">
        <v>67</v>
      </c>
      <c r="LM53" s="281"/>
      <c r="LN53" s="281"/>
      <c r="LO53" s="281"/>
      <c r="LP53" s="281"/>
      <c r="LQ53" s="281"/>
      <c r="LR53" s="5"/>
      <c r="LS53" s="282"/>
      <c r="LT53" s="282"/>
      <c r="LU53" s="282"/>
      <c r="LV53" s="282"/>
      <c r="LW53" s="282"/>
      <c r="LX53" s="282"/>
      <c r="LY53" s="282"/>
      <c r="LZ53" s="282"/>
      <c r="MA53" s="282"/>
      <c r="MB53" s="282"/>
      <c r="MC53" s="282"/>
      <c r="MD53" s="282"/>
      <c r="ME53" s="282"/>
      <c r="MF53" s="282"/>
      <c r="MG53" s="282"/>
      <c r="MH53" s="282"/>
      <c r="MI53" s="282"/>
      <c r="MJ53" s="282"/>
      <c r="MK53" s="282"/>
      <c r="ML53" s="282"/>
      <c r="MM53" s="282"/>
      <c r="MN53" s="282"/>
      <c r="MO53" s="282"/>
      <c r="MP53" s="282"/>
      <c r="MQ53" s="282"/>
      <c r="MR53" s="282"/>
      <c r="MS53" s="282"/>
      <c r="MT53" s="5"/>
      <c r="MU53" s="5"/>
      <c r="MV53" s="281" t="s">
        <v>67</v>
      </c>
      <c r="MW53" s="281"/>
      <c r="MX53" s="281"/>
      <c r="MY53" s="281"/>
      <c r="MZ53" s="281"/>
      <c r="NA53" s="281"/>
      <c r="NB53" s="5"/>
      <c r="NC53" s="282"/>
      <c r="ND53" s="282"/>
      <c r="NE53" s="282"/>
      <c r="NF53" s="282"/>
      <c r="NG53" s="282"/>
      <c r="NH53" s="282"/>
      <c r="NI53" s="282"/>
      <c r="NJ53" s="282"/>
      <c r="NK53" s="282"/>
      <c r="NL53" s="282"/>
      <c r="NM53" s="282"/>
      <c r="NN53" s="282"/>
      <c r="NO53" s="282"/>
      <c r="NP53" s="282"/>
      <c r="NQ53" s="282"/>
      <c r="NR53" s="282"/>
      <c r="NS53" s="282"/>
      <c r="NT53" s="282"/>
      <c r="NU53" s="282"/>
      <c r="NV53" s="282"/>
      <c r="NW53" s="282"/>
      <c r="NX53" s="282"/>
      <c r="NY53" s="282"/>
      <c r="NZ53" s="282"/>
      <c r="OA53" s="282"/>
      <c r="OB53" s="282"/>
      <c r="OC53" s="282"/>
      <c r="OD53" s="5"/>
    </row>
    <row r="54" spans="1:394" ht="15" customHeight="1">
      <c r="A54" s="5"/>
      <c r="B54" s="281" t="s">
        <v>103</v>
      </c>
      <c r="C54" s="281"/>
      <c r="D54" s="281"/>
      <c r="E54" s="281"/>
      <c r="F54" s="281"/>
      <c r="G54" s="281"/>
      <c r="H54" s="281"/>
      <c r="I54" s="281"/>
      <c r="J54" s="281"/>
      <c r="K54" s="281"/>
      <c r="L54" s="5"/>
      <c r="M54" s="281" t="s">
        <v>108</v>
      </c>
      <c r="N54" s="281"/>
      <c r="O54" s="281"/>
      <c r="P54" s="281"/>
      <c r="Q54" s="5" t="s">
        <v>64</v>
      </c>
      <c r="R54" s="5"/>
      <c r="S54" s="280" t="s">
        <v>104</v>
      </c>
      <c r="T54" s="280"/>
      <c r="U54" s="5"/>
      <c r="V54" s="280" t="s">
        <v>105</v>
      </c>
      <c r="W54" s="280"/>
      <c r="X54" s="5"/>
      <c r="Y54" s="280" t="s">
        <v>106</v>
      </c>
      <c r="Z54" s="280"/>
      <c r="AA54" s="5" t="s">
        <v>65</v>
      </c>
      <c r="AB54" s="5"/>
      <c r="AC54" s="5"/>
      <c r="AD54" s="5"/>
      <c r="AE54" s="5"/>
      <c r="AF54" s="5"/>
      <c r="AG54" s="5"/>
      <c r="AH54" s="5"/>
      <c r="AI54" s="5"/>
      <c r="AJ54" s="5"/>
      <c r="AK54" s="5"/>
      <c r="AL54" s="129"/>
      <c r="AM54" s="226" t="b">
        <v>0</v>
      </c>
      <c r="AN54" s="226" t="b">
        <v>0</v>
      </c>
      <c r="AO54" s="226" t="b">
        <v>0</v>
      </c>
      <c r="AQ54" s="129"/>
      <c r="AR54" s="5"/>
      <c r="AS54" s="281" t="s">
        <v>103</v>
      </c>
      <c r="AT54" s="281"/>
      <c r="AU54" s="281"/>
      <c r="AV54" s="281"/>
      <c r="AW54" s="281"/>
      <c r="AX54" s="281"/>
      <c r="AY54" s="281"/>
      <c r="AZ54" s="281"/>
      <c r="BA54" s="281"/>
      <c r="BB54" s="281"/>
      <c r="BC54" s="5"/>
      <c r="BD54" s="281" t="s">
        <v>108</v>
      </c>
      <c r="BE54" s="281"/>
      <c r="BF54" s="281"/>
      <c r="BG54" s="281"/>
      <c r="BH54" s="5" t="s">
        <v>64</v>
      </c>
      <c r="BI54" s="5"/>
      <c r="BJ54" s="280" t="s">
        <v>104</v>
      </c>
      <c r="BK54" s="280"/>
      <c r="BL54" s="5"/>
      <c r="BM54" s="280" t="s">
        <v>105</v>
      </c>
      <c r="BN54" s="280"/>
      <c r="BO54" s="5"/>
      <c r="BP54" s="280" t="s">
        <v>106</v>
      </c>
      <c r="BQ54" s="280"/>
      <c r="BR54" s="5" t="s">
        <v>65</v>
      </c>
      <c r="BS54" s="5"/>
      <c r="BT54" s="5"/>
      <c r="BU54" s="5"/>
      <c r="BV54" s="5"/>
      <c r="BW54" s="5"/>
      <c r="BX54" s="5"/>
      <c r="BY54" s="5"/>
      <c r="BZ54" s="5"/>
      <c r="CA54" s="5"/>
      <c r="CB54" s="5"/>
      <c r="CC54" s="129"/>
      <c r="CD54" s="226" t="b">
        <v>0</v>
      </c>
      <c r="CE54" s="226" t="b">
        <v>0</v>
      </c>
      <c r="CF54" s="226" t="b">
        <v>0</v>
      </c>
      <c r="CG54" s="226"/>
      <c r="CH54" s="129"/>
      <c r="CI54" s="5"/>
      <c r="CJ54" s="5"/>
      <c r="CK54" s="281" t="s">
        <v>103</v>
      </c>
      <c r="CL54" s="281"/>
      <c r="CM54" s="281"/>
      <c r="CN54" s="281"/>
      <c r="CO54" s="281"/>
      <c r="CP54" s="281"/>
      <c r="CQ54" s="281"/>
      <c r="CR54" s="281"/>
      <c r="CS54" s="281"/>
      <c r="CT54" s="281"/>
      <c r="CU54" s="5"/>
      <c r="CV54" s="281" t="s">
        <v>108</v>
      </c>
      <c r="CW54" s="281"/>
      <c r="CX54" s="281"/>
      <c r="CY54" s="281"/>
      <c r="CZ54" s="5" t="s">
        <v>64</v>
      </c>
      <c r="DA54" s="5"/>
      <c r="DB54" s="280" t="s">
        <v>104</v>
      </c>
      <c r="DC54" s="280"/>
      <c r="DD54" s="5"/>
      <c r="DE54" s="280" t="s">
        <v>105</v>
      </c>
      <c r="DF54" s="280"/>
      <c r="DG54" s="5"/>
      <c r="DH54" s="280" t="s">
        <v>106</v>
      </c>
      <c r="DI54" s="280"/>
      <c r="DJ54" s="5" t="s">
        <v>65</v>
      </c>
      <c r="DK54" s="5"/>
      <c r="DL54" s="5"/>
      <c r="DM54" s="5"/>
      <c r="DN54" s="5"/>
      <c r="DO54" s="5"/>
      <c r="DP54" s="5"/>
      <c r="DQ54" s="5"/>
      <c r="DR54" s="5"/>
      <c r="DS54" s="5"/>
      <c r="DT54" s="5"/>
      <c r="DU54" s="231" t="b">
        <v>0</v>
      </c>
      <c r="DV54" s="231" t="b">
        <v>0</v>
      </c>
      <c r="DW54" s="231" t="b">
        <v>0</v>
      </c>
      <c r="DX54" s="231"/>
      <c r="DY54" s="231"/>
      <c r="DZ54" s="5"/>
      <c r="EA54" s="5"/>
      <c r="EB54" s="281" t="s">
        <v>103</v>
      </c>
      <c r="EC54" s="281"/>
      <c r="ED54" s="281"/>
      <c r="EE54" s="281"/>
      <c r="EF54" s="281"/>
      <c r="EG54" s="281"/>
      <c r="EH54" s="281"/>
      <c r="EI54" s="281"/>
      <c r="EJ54" s="281"/>
      <c r="EK54" s="281"/>
      <c r="EL54" s="5"/>
      <c r="EM54" s="281" t="s">
        <v>108</v>
      </c>
      <c r="EN54" s="281"/>
      <c r="EO54" s="281"/>
      <c r="EP54" s="281"/>
      <c r="EQ54" s="5" t="s">
        <v>64</v>
      </c>
      <c r="ER54" s="5"/>
      <c r="ES54" s="280" t="s">
        <v>104</v>
      </c>
      <c r="ET54" s="280"/>
      <c r="EU54" s="5"/>
      <c r="EV54" s="280" t="s">
        <v>105</v>
      </c>
      <c r="EW54" s="280"/>
      <c r="EX54" s="5"/>
      <c r="EY54" s="280" t="s">
        <v>106</v>
      </c>
      <c r="EZ54" s="280"/>
      <c r="FA54" s="5" t="s">
        <v>65</v>
      </c>
      <c r="FB54" s="5"/>
      <c r="FC54" s="5"/>
      <c r="FD54" s="5"/>
      <c r="FE54" s="5"/>
      <c r="FF54" s="5"/>
      <c r="FG54" s="5"/>
      <c r="FH54" s="5"/>
      <c r="FI54" s="5"/>
      <c r="FJ54" s="5"/>
      <c r="FK54" s="5"/>
      <c r="FL54" s="231" t="b">
        <v>0</v>
      </c>
      <c r="FM54" s="231" t="b">
        <v>0</v>
      </c>
      <c r="FN54" s="231" t="b">
        <v>0</v>
      </c>
      <c r="FO54" s="231"/>
      <c r="FP54" s="5"/>
      <c r="FQ54" s="5"/>
      <c r="FR54" s="281" t="s">
        <v>103</v>
      </c>
      <c r="FS54" s="281"/>
      <c r="FT54" s="281"/>
      <c r="FU54" s="281"/>
      <c r="FV54" s="281"/>
      <c r="FW54" s="281"/>
      <c r="FX54" s="281"/>
      <c r="FY54" s="281"/>
      <c r="FZ54" s="281"/>
      <c r="GA54" s="281"/>
      <c r="GB54" s="5"/>
      <c r="GC54" s="281" t="s">
        <v>108</v>
      </c>
      <c r="GD54" s="281"/>
      <c r="GE54" s="281"/>
      <c r="GF54" s="281"/>
      <c r="GG54" s="5" t="s">
        <v>64</v>
      </c>
      <c r="GH54" s="5"/>
      <c r="GI54" s="280" t="s">
        <v>104</v>
      </c>
      <c r="GJ54" s="280"/>
      <c r="GK54" s="5"/>
      <c r="GL54" s="280" t="s">
        <v>105</v>
      </c>
      <c r="GM54" s="280"/>
      <c r="GN54" s="5"/>
      <c r="GO54" s="280" t="s">
        <v>106</v>
      </c>
      <c r="GP54" s="280"/>
      <c r="GQ54" s="5" t="s">
        <v>65</v>
      </c>
      <c r="GR54" s="5"/>
      <c r="GS54" s="5"/>
      <c r="GT54" s="5"/>
      <c r="GU54" s="5"/>
      <c r="GV54" s="5"/>
      <c r="GW54" s="5"/>
      <c r="GX54" s="5"/>
      <c r="GY54" s="5"/>
      <c r="GZ54" s="5"/>
      <c r="HA54" s="5"/>
      <c r="HB54" s="231" t="b">
        <v>0</v>
      </c>
      <c r="HC54" s="231" t="b">
        <v>0</v>
      </c>
      <c r="HD54" s="231" t="b">
        <v>0</v>
      </c>
      <c r="HE54" s="231"/>
      <c r="HF54" s="5"/>
      <c r="HG54" s="5"/>
      <c r="HH54" s="281" t="s">
        <v>103</v>
      </c>
      <c r="HI54" s="281"/>
      <c r="HJ54" s="281"/>
      <c r="HK54" s="281"/>
      <c r="HL54" s="281"/>
      <c r="HM54" s="281"/>
      <c r="HN54" s="281"/>
      <c r="HO54" s="281"/>
      <c r="HP54" s="281"/>
      <c r="HQ54" s="281"/>
      <c r="HR54" s="5"/>
      <c r="HS54" s="281" t="s">
        <v>108</v>
      </c>
      <c r="HT54" s="281"/>
      <c r="HU54" s="281"/>
      <c r="HV54" s="281"/>
      <c r="HW54" s="5" t="s">
        <v>64</v>
      </c>
      <c r="HX54" s="5"/>
      <c r="HY54" s="280" t="s">
        <v>104</v>
      </c>
      <c r="HZ54" s="280"/>
      <c r="IA54" s="5"/>
      <c r="IB54" s="280" t="s">
        <v>105</v>
      </c>
      <c r="IC54" s="280"/>
      <c r="ID54" s="5"/>
      <c r="IE54" s="280" t="s">
        <v>106</v>
      </c>
      <c r="IF54" s="280"/>
      <c r="IG54" s="5" t="s">
        <v>65</v>
      </c>
      <c r="IH54" s="5"/>
      <c r="II54" s="5"/>
      <c r="IJ54" s="5"/>
      <c r="IK54" s="5"/>
      <c r="IL54" s="5"/>
      <c r="IM54" s="5"/>
      <c r="IN54" s="5"/>
      <c r="IO54" s="5"/>
      <c r="IP54" s="5"/>
      <c r="IQ54" s="5"/>
      <c r="IR54" s="281" t="s">
        <v>103</v>
      </c>
      <c r="IS54" s="281"/>
      <c r="IT54" s="281"/>
      <c r="IU54" s="281"/>
      <c r="IV54" s="281"/>
      <c r="IW54" s="281"/>
      <c r="IX54" s="281"/>
      <c r="IY54" s="281"/>
      <c r="IZ54" s="281"/>
      <c r="JA54" s="281"/>
      <c r="JB54" s="5"/>
      <c r="JC54" s="281" t="s">
        <v>108</v>
      </c>
      <c r="JD54" s="281"/>
      <c r="JE54" s="281"/>
      <c r="JF54" s="281"/>
      <c r="JG54" s="5" t="s">
        <v>64</v>
      </c>
      <c r="JH54" s="5"/>
      <c r="JI54" s="280" t="s">
        <v>104</v>
      </c>
      <c r="JJ54" s="280"/>
      <c r="JK54" s="5"/>
      <c r="JL54" s="280" t="s">
        <v>105</v>
      </c>
      <c r="JM54" s="280"/>
      <c r="JN54" s="5"/>
      <c r="JO54" s="280" t="s">
        <v>106</v>
      </c>
      <c r="JP54" s="280"/>
      <c r="JQ54" s="5" t="s">
        <v>65</v>
      </c>
      <c r="JR54" s="5"/>
      <c r="JS54" s="5"/>
      <c r="JT54" s="5"/>
      <c r="JU54" s="5"/>
      <c r="JV54" s="5"/>
      <c r="JW54" s="5"/>
      <c r="JX54" s="5"/>
      <c r="JY54" s="5"/>
      <c r="JZ54" s="5"/>
      <c r="KA54" s="5"/>
      <c r="KB54" s="281" t="s">
        <v>103</v>
      </c>
      <c r="KC54" s="281"/>
      <c r="KD54" s="281"/>
      <c r="KE54" s="281"/>
      <c r="KF54" s="281"/>
      <c r="KG54" s="281"/>
      <c r="KH54" s="281"/>
      <c r="KI54" s="281"/>
      <c r="KJ54" s="281"/>
      <c r="KK54" s="281"/>
      <c r="KL54" s="5"/>
      <c r="KM54" s="281" t="s">
        <v>108</v>
      </c>
      <c r="KN54" s="281"/>
      <c r="KO54" s="281"/>
      <c r="KP54" s="281"/>
      <c r="KQ54" s="5" t="s">
        <v>64</v>
      </c>
      <c r="KR54" s="5"/>
      <c r="KS54" s="280" t="s">
        <v>104</v>
      </c>
      <c r="KT54" s="280"/>
      <c r="KU54" s="5"/>
      <c r="KV54" s="280" t="s">
        <v>105</v>
      </c>
      <c r="KW54" s="280"/>
      <c r="KX54" s="5"/>
      <c r="KY54" s="280" t="s">
        <v>106</v>
      </c>
      <c r="KZ54" s="280"/>
      <c r="LA54" s="5" t="s">
        <v>65</v>
      </c>
      <c r="LB54" s="5"/>
      <c r="LC54" s="5"/>
      <c r="LD54" s="5"/>
      <c r="LE54" s="5"/>
      <c r="LF54" s="5"/>
      <c r="LG54" s="5"/>
      <c r="LH54" s="5"/>
      <c r="LI54" s="5"/>
      <c r="LJ54" s="5"/>
      <c r="LK54" s="5"/>
      <c r="LL54" s="281" t="s">
        <v>103</v>
      </c>
      <c r="LM54" s="281"/>
      <c r="LN54" s="281"/>
      <c r="LO54" s="281"/>
      <c r="LP54" s="281"/>
      <c r="LQ54" s="281"/>
      <c r="LR54" s="281"/>
      <c r="LS54" s="281"/>
      <c r="LT54" s="281"/>
      <c r="LU54" s="281"/>
      <c r="LV54" s="5"/>
      <c r="LW54" s="281" t="s">
        <v>108</v>
      </c>
      <c r="LX54" s="281"/>
      <c r="LY54" s="281"/>
      <c r="LZ54" s="281"/>
      <c r="MA54" s="5" t="s">
        <v>64</v>
      </c>
      <c r="MB54" s="5"/>
      <c r="MC54" s="280" t="s">
        <v>104</v>
      </c>
      <c r="MD54" s="280"/>
      <c r="ME54" s="5"/>
      <c r="MF54" s="280" t="s">
        <v>105</v>
      </c>
      <c r="MG54" s="280"/>
      <c r="MH54" s="5"/>
      <c r="MI54" s="280" t="s">
        <v>106</v>
      </c>
      <c r="MJ54" s="280"/>
      <c r="MK54" s="5" t="s">
        <v>65</v>
      </c>
      <c r="ML54" s="5"/>
      <c r="MM54" s="5"/>
      <c r="MN54" s="5"/>
      <c r="MO54" s="5"/>
      <c r="MP54" s="5"/>
      <c r="MQ54" s="5"/>
      <c r="MR54" s="5"/>
      <c r="MS54" s="5"/>
      <c r="MT54" s="5"/>
      <c r="MU54" s="5"/>
      <c r="MV54" s="281" t="s">
        <v>103</v>
      </c>
      <c r="MW54" s="281"/>
      <c r="MX54" s="281"/>
      <c r="MY54" s="281"/>
      <c r="MZ54" s="281"/>
      <c r="NA54" s="281"/>
      <c r="NB54" s="281"/>
      <c r="NC54" s="281"/>
      <c r="ND54" s="281"/>
      <c r="NE54" s="281"/>
      <c r="NF54" s="5"/>
      <c r="NG54" s="281" t="s">
        <v>108</v>
      </c>
      <c r="NH54" s="281"/>
      <c r="NI54" s="281"/>
      <c r="NJ54" s="281"/>
      <c r="NK54" s="5" t="s">
        <v>64</v>
      </c>
      <c r="NL54" s="5"/>
      <c r="NM54" s="280" t="s">
        <v>104</v>
      </c>
      <c r="NN54" s="280"/>
      <c r="NO54" s="5"/>
      <c r="NP54" s="280" t="s">
        <v>105</v>
      </c>
      <c r="NQ54" s="280"/>
      <c r="NR54" s="5"/>
      <c r="NS54" s="280" t="s">
        <v>106</v>
      </c>
      <c r="NT54" s="280"/>
      <c r="NU54" s="5" t="s">
        <v>65</v>
      </c>
      <c r="NV54" s="5"/>
      <c r="NW54" s="5"/>
      <c r="NX54" s="5"/>
      <c r="NY54" s="5"/>
      <c r="NZ54" s="5"/>
      <c r="OA54" s="5"/>
      <c r="OB54" s="5"/>
      <c r="OC54" s="5"/>
      <c r="OD54" s="5"/>
    </row>
    <row r="55" spans="1:394" ht="15" customHeight="1">
      <c r="A55" s="5"/>
      <c r="B55" s="5"/>
      <c r="C55" s="5"/>
      <c r="D55" s="5"/>
      <c r="E55" s="5"/>
      <c r="F55" s="5"/>
      <c r="G55" s="5"/>
      <c r="H55" s="5"/>
      <c r="I55" s="5"/>
      <c r="J55" s="5"/>
      <c r="K55" s="5"/>
      <c r="L55" s="5"/>
      <c r="M55" s="281" t="s">
        <v>109</v>
      </c>
      <c r="N55" s="281"/>
      <c r="O55" s="281"/>
      <c r="P55" s="281"/>
      <c r="Q55" s="5" t="s">
        <v>64</v>
      </c>
      <c r="R55" s="5"/>
      <c r="S55" s="5"/>
      <c r="T55" s="5"/>
      <c r="U55" s="5"/>
      <c r="V55" s="280" t="s">
        <v>105</v>
      </c>
      <c r="W55" s="280"/>
      <c r="X55" s="5"/>
      <c r="Y55" s="280" t="s">
        <v>106</v>
      </c>
      <c r="Z55" s="280"/>
      <c r="AA55" s="5" t="s">
        <v>65</v>
      </c>
      <c r="AB55" s="5"/>
      <c r="AC55" s="5"/>
      <c r="AD55" s="5"/>
      <c r="AE55" s="5"/>
      <c r="AF55" s="5"/>
      <c r="AG55" s="5"/>
      <c r="AH55" s="5"/>
      <c r="AI55" s="5"/>
      <c r="AJ55" s="5"/>
      <c r="AK55" s="5"/>
      <c r="AL55" s="129"/>
      <c r="AN55" s="226" t="b">
        <v>0</v>
      </c>
      <c r="AO55" s="226" t="b">
        <v>0</v>
      </c>
      <c r="AQ55" s="129"/>
      <c r="AR55" s="5"/>
      <c r="AS55" s="5"/>
      <c r="AT55" s="5"/>
      <c r="AU55" s="5"/>
      <c r="AV55" s="5"/>
      <c r="AW55" s="5"/>
      <c r="AX55" s="5"/>
      <c r="AY55" s="5"/>
      <c r="AZ55" s="5"/>
      <c r="BA55" s="5"/>
      <c r="BB55" s="5"/>
      <c r="BC55" s="5"/>
      <c r="BD55" s="281" t="s">
        <v>109</v>
      </c>
      <c r="BE55" s="281"/>
      <c r="BF55" s="281"/>
      <c r="BG55" s="281"/>
      <c r="BH55" s="5" t="s">
        <v>64</v>
      </c>
      <c r="BI55" s="5"/>
      <c r="BJ55" s="5"/>
      <c r="BK55" s="5"/>
      <c r="BL55" s="5"/>
      <c r="BM55" s="280" t="s">
        <v>105</v>
      </c>
      <c r="BN55" s="280"/>
      <c r="BO55" s="5"/>
      <c r="BP55" s="280" t="s">
        <v>106</v>
      </c>
      <c r="BQ55" s="280"/>
      <c r="BR55" s="5" t="s">
        <v>65</v>
      </c>
      <c r="BS55" s="5"/>
      <c r="BT55" s="5"/>
      <c r="BU55" s="5"/>
      <c r="BV55" s="5"/>
      <c r="BW55" s="5"/>
      <c r="BX55" s="5"/>
      <c r="BY55" s="5"/>
      <c r="BZ55" s="5"/>
      <c r="CA55" s="5"/>
      <c r="CB55" s="5"/>
      <c r="CC55" s="129"/>
      <c r="CD55" s="226"/>
      <c r="CE55" s="226" t="b">
        <v>0</v>
      </c>
      <c r="CF55" s="226" t="b">
        <v>0</v>
      </c>
      <c r="CG55" s="226"/>
      <c r="CH55" s="129"/>
      <c r="CI55" s="5"/>
      <c r="CJ55" s="5"/>
      <c r="CK55" s="5"/>
      <c r="CL55" s="5"/>
      <c r="CM55" s="5"/>
      <c r="CN55" s="5"/>
      <c r="CO55" s="5"/>
      <c r="CP55" s="5"/>
      <c r="CQ55" s="5"/>
      <c r="CR55" s="5"/>
      <c r="CS55" s="5"/>
      <c r="CT55" s="5"/>
      <c r="CU55" s="5"/>
      <c r="CV55" s="281" t="s">
        <v>109</v>
      </c>
      <c r="CW55" s="281"/>
      <c r="CX55" s="281"/>
      <c r="CY55" s="281"/>
      <c r="CZ55" s="5" t="s">
        <v>64</v>
      </c>
      <c r="DA55" s="5"/>
      <c r="DB55" s="5"/>
      <c r="DC55" s="5"/>
      <c r="DD55" s="5"/>
      <c r="DE55" s="280" t="s">
        <v>105</v>
      </c>
      <c r="DF55" s="280"/>
      <c r="DG55" s="5"/>
      <c r="DH55" s="280" t="s">
        <v>106</v>
      </c>
      <c r="DI55" s="280"/>
      <c r="DJ55" s="5" t="s">
        <v>65</v>
      </c>
      <c r="DK55" s="5"/>
      <c r="DL55" s="5"/>
      <c r="DM55" s="5"/>
      <c r="DN55" s="5"/>
      <c r="DO55" s="5"/>
      <c r="DP55" s="5"/>
      <c r="DQ55" s="5"/>
      <c r="DR55" s="5"/>
      <c r="DS55" s="5"/>
      <c r="DT55" s="5"/>
      <c r="DU55" s="231"/>
      <c r="DV55" s="231" t="b">
        <v>0</v>
      </c>
      <c r="DW55" s="231" t="b">
        <v>0</v>
      </c>
      <c r="DX55" s="231"/>
      <c r="DY55" s="231"/>
      <c r="DZ55" s="5"/>
      <c r="EA55" s="5"/>
      <c r="EB55" s="5"/>
      <c r="EC55" s="5"/>
      <c r="ED55" s="5"/>
      <c r="EE55" s="5"/>
      <c r="EF55" s="5"/>
      <c r="EG55" s="5"/>
      <c r="EH55" s="5"/>
      <c r="EI55" s="5"/>
      <c r="EJ55" s="5"/>
      <c r="EK55" s="5"/>
      <c r="EL55" s="5"/>
      <c r="EM55" s="281" t="s">
        <v>109</v>
      </c>
      <c r="EN55" s="281"/>
      <c r="EO55" s="281"/>
      <c r="EP55" s="281"/>
      <c r="EQ55" s="5" t="s">
        <v>64</v>
      </c>
      <c r="ER55" s="5"/>
      <c r="ES55" s="5"/>
      <c r="ET55" s="5"/>
      <c r="EU55" s="5"/>
      <c r="EV55" s="280" t="s">
        <v>105</v>
      </c>
      <c r="EW55" s="280"/>
      <c r="EX55" s="5"/>
      <c r="EY55" s="280" t="s">
        <v>106</v>
      </c>
      <c r="EZ55" s="280"/>
      <c r="FA55" s="5" t="s">
        <v>65</v>
      </c>
      <c r="FB55" s="5"/>
      <c r="FC55" s="5"/>
      <c r="FD55" s="5"/>
      <c r="FE55" s="5"/>
      <c r="FF55" s="5"/>
      <c r="FG55" s="5"/>
      <c r="FH55" s="5"/>
      <c r="FI55" s="5"/>
      <c r="FJ55" s="5"/>
      <c r="FK55" s="5"/>
      <c r="FL55" s="231"/>
      <c r="FM55" s="231" t="b">
        <v>0</v>
      </c>
      <c r="FN55" s="231" t="b">
        <v>0</v>
      </c>
      <c r="FO55" s="231"/>
      <c r="FP55" s="5"/>
      <c r="FQ55" s="5"/>
      <c r="FR55" s="5"/>
      <c r="FS55" s="5"/>
      <c r="FT55" s="5"/>
      <c r="FU55" s="5"/>
      <c r="FV55" s="5"/>
      <c r="FW55" s="5"/>
      <c r="FX55" s="5"/>
      <c r="FY55" s="5"/>
      <c r="FZ55" s="5"/>
      <c r="GA55" s="5"/>
      <c r="GB55" s="5"/>
      <c r="GC55" s="281" t="s">
        <v>109</v>
      </c>
      <c r="GD55" s="281"/>
      <c r="GE55" s="281"/>
      <c r="GF55" s="281"/>
      <c r="GG55" s="5" t="s">
        <v>64</v>
      </c>
      <c r="GH55" s="5"/>
      <c r="GI55" s="5"/>
      <c r="GJ55" s="5"/>
      <c r="GK55" s="5"/>
      <c r="GL55" s="280" t="s">
        <v>105</v>
      </c>
      <c r="GM55" s="280"/>
      <c r="GN55" s="5"/>
      <c r="GO55" s="280" t="s">
        <v>106</v>
      </c>
      <c r="GP55" s="280"/>
      <c r="GQ55" s="5" t="s">
        <v>65</v>
      </c>
      <c r="GR55" s="5"/>
      <c r="GS55" s="5"/>
      <c r="GT55" s="5"/>
      <c r="GU55" s="5"/>
      <c r="GV55" s="5"/>
      <c r="GW55" s="5"/>
      <c r="GX55" s="5"/>
      <c r="GY55" s="5"/>
      <c r="GZ55" s="5"/>
      <c r="HA55" s="5"/>
      <c r="HB55" s="231"/>
      <c r="HC55" s="231" t="b">
        <v>0</v>
      </c>
      <c r="HD55" s="231" t="b">
        <v>0</v>
      </c>
      <c r="HE55" s="231"/>
      <c r="HF55" s="5"/>
      <c r="HG55" s="5"/>
      <c r="HH55" s="5"/>
      <c r="HI55" s="5"/>
      <c r="HJ55" s="5"/>
      <c r="HK55" s="5"/>
      <c r="HL55" s="5"/>
      <c r="HM55" s="5"/>
      <c r="HN55" s="5"/>
      <c r="HO55" s="5"/>
      <c r="HP55" s="5"/>
      <c r="HQ55" s="5"/>
      <c r="HR55" s="5"/>
      <c r="HS55" s="281" t="s">
        <v>109</v>
      </c>
      <c r="HT55" s="281"/>
      <c r="HU55" s="281"/>
      <c r="HV55" s="281"/>
      <c r="HW55" s="5" t="s">
        <v>64</v>
      </c>
      <c r="HX55" s="5"/>
      <c r="HY55" s="5"/>
      <c r="HZ55" s="5"/>
      <c r="IA55" s="5"/>
      <c r="IB55" s="280" t="s">
        <v>105</v>
      </c>
      <c r="IC55" s="280"/>
      <c r="ID55" s="5"/>
      <c r="IE55" s="280" t="s">
        <v>106</v>
      </c>
      <c r="IF55" s="280"/>
      <c r="IG55" s="5" t="s">
        <v>65</v>
      </c>
      <c r="IH55" s="5"/>
      <c r="II55" s="5"/>
      <c r="IJ55" s="5"/>
      <c r="IK55" s="5"/>
      <c r="IL55" s="5"/>
      <c r="IM55" s="5"/>
      <c r="IN55" s="5"/>
      <c r="IO55" s="5"/>
      <c r="IP55" s="5"/>
      <c r="IQ55" s="5"/>
      <c r="IR55" s="5"/>
      <c r="IS55" s="5"/>
      <c r="IT55" s="5"/>
      <c r="IU55" s="5"/>
      <c r="IV55" s="5"/>
      <c r="IW55" s="5"/>
      <c r="IX55" s="5"/>
      <c r="IY55" s="5"/>
      <c r="IZ55" s="5"/>
      <c r="JA55" s="5"/>
      <c r="JB55" s="5"/>
      <c r="JC55" s="281" t="s">
        <v>109</v>
      </c>
      <c r="JD55" s="281"/>
      <c r="JE55" s="281"/>
      <c r="JF55" s="281"/>
      <c r="JG55" s="5" t="s">
        <v>64</v>
      </c>
      <c r="JH55" s="5"/>
      <c r="JI55" s="5"/>
      <c r="JJ55" s="5"/>
      <c r="JK55" s="5"/>
      <c r="JL55" s="280" t="s">
        <v>105</v>
      </c>
      <c r="JM55" s="280"/>
      <c r="JN55" s="5"/>
      <c r="JO55" s="280" t="s">
        <v>106</v>
      </c>
      <c r="JP55" s="280"/>
      <c r="JQ55" s="5" t="s">
        <v>65</v>
      </c>
      <c r="JR55" s="5"/>
      <c r="JS55" s="5"/>
      <c r="JT55" s="5"/>
      <c r="JU55" s="5"/>
      <c r="JV55" s="5"/>
      <c r="JW55" s="5"/>
      <c r="JX55" s="5"/>
      <c r="JY55" s="5"/>
      <c r="JZ55" s="5"/>
      <c r="KA55" s="5"/>
      <c r="KB55" s="5"/>
      <c r="KC55" s="5"/>
      <c r="KD55" s="5"/>
      <c r="KE55" s="5"/>
      <c r="KF55" s="5"/>
      <c r="KG55" s="5"/>
      <c r="KH55" s="5"/>
      <c r="KI55" s="5"/>
      <c r="KJ55" s="5"/>
      <c r="KK55" s="5"/>
      <c r="KL55" s="5"/>
      <c r="KM55" s="281" t="s">
        <v>109</v>
      </c>
      <c r="KN55" s="281"/>
      <c r="KO55" s="281"/>
      <c r="KP55" s="281"/>
      <c r="KQ55" s="5" t="s">
        <v>64</v>
      </c>
      <c r="KR55" s="5"/>
      <c r="KS55" s="5"/>
      <c r="KT55" s="5"/>
      <c r="KU55" s="5"/>
      <c r="KV55" s="280" t="s">
        <v>105</v>
      </c>
      <c r="KW55" s="280"/>
      <c r="KX55" s="5"/>
      <c r="KY55" s="280" t="s">
        <v>106</v>
      </c>
      <c r="KZ55" s="280"/>
      <c r="LA55" s="5" t="s">
        <v>65</v>
      </c>
      <c r="LB55" s="5"/>
      <c r="LC55" s="5"/>
      <c r="LD55" s="5"/>
      <c r="LE55" s="5"/>
      <c r="LF55" s="5"/>
      <c r="LG55" s="5"/>
      <c r="LH55" s="5"/>
      <c r="LI55" s="5"/>
      <c r="LJ55" s="5"/>
      <c r="LK55" s="5"/>
      <c r="LL55" s="5"/>
      <c r="LM55" s="5"/>
      <c r="LN55" s="5"/>
      <c r="LO55" s="5"/>
      <c r="LP55" s="5"/>
      <c r="LQ55" s="5"/>
      <c r="LR55" s="5"/>
      <c r="LS55" s="5"/>
      <c r="LT55" s="5"/>
      <c r="LU55" s="5"/>
      <c r="LV55" s="5"/>
      <c r="LW55" s="281" t="s">
        <v>109</v>
      </c>
      <c r="LX55" s="281"/>
      <c r="LY55" s="281"/>
      <c r="LZ55" s="281"/>
      <c r="MA55" s="5" t="s">
        <v>64</v>
      </c>
      <c r="MB55" s="5"/>
      <c r="MC55" s="5"/>
      <c r="MD55" s="5"/>
      <c r="ME55" s="5"/>
      <c r="MF55" s="280" t="s">
        <v>105</v>
      </c>
      <c r="MG55" s="280"/>
      <c r="MH55" s="5"/>
      <c r="MI55" s="280" t="s">
        <v>106</v>
      </c>
      <c r="MJ55" s="280"/>
      <c r="MK55" s="5" t="s">
        <v>65</v>
      </c>
      <c r="ML55" s="5"/>
      <c r="MM55" s="5"/>
      <c r="MN55" s="5"/>
      <c r="MO55" s="5"/>
      <c r="MP55" s="5"/>
      <c r="MQ55" s="5"/>
      <c r="MR55" s="5"/>
      <c r="MS55" s="5"/>
      <c r="MT55" s="5"/>
      <c r="MU55" s="5"/>
      <c r="MV55" s="5"/>
      <c r="MW55" s="5"/>
      <c r="MX55" s="5"/>
      <c r="MY55" s="5"/>
      <c r="MZ55" s="5"/>
      <c r="NA55" s="5"/>
      <c r="NB55" s="5"/>
      <c r="NC55" s="5"/>
      <c r="ND55" s="5"/>
      <c r="NE55" s="5"/>
      <c r="NF55" s="5"/>
      <c r="NG55" s="281" t="s">
        <v>109</v>
      </c>
      <c r="NH55" s="281"/>
      <c r="NI55" s="281"/>
      <c r="NJ55" s="281"/>
      <c r="NK55" s="5" t="s">
        <v>64</v>
      </c>
      <c r="NL55" s="5"/>
      <c r="NM55" s="5"/>
      <c r="NN55" s="5"/>
      <c r="NO55" s="5"/>
      <c r="NP55" s="280" t="s">
        <v>105</v>
      </c>
      <c r="NQ55" s="280"/>
      <c r="NR55" s="5"/>
      <c r="NS55" s="280" t="s">
        <v>106</v>
      </c>
      <c r="NT55" s="280"/>
      <c r="NU55" s="5" t="s">
        <v>65</v>
      </c>
      <c r="NV55" s="5"/>
      <c r="NW55" s="5"/>
      <c r="NX55" s="5"/>
      <c r="NY55" s="5"/>
      <c r="NZ55" s="5"/>
      <c r="OA55" s="5"/>
      <c r="OB55" s="5"/>
      <c r="OC55" s="5"/>
      <c r="OD55" s="5"/>
    </row>
    <row r="56" spans="1:394" ht="15" customHeight="1">
      <c r="A56" s="5"/>
      <c r="B56" s="281" t="s">
        <v>107</v>
      </c>
      <c r="C56" s="281"/>
      <c r="D56" s="281"/>
      <c r="E56" s="281"/>
      <c r="F56" s="281"/>
      <c r="G56" s="281"/>
      <c r="H56" s="281"/>
      <c r="I56" s="281"/>
      <c r="J56" s="5"/>
      <c r="K56" s="281" t="s">
        <v>110</v>
      </c>
      <c r="L56" s="281"/>
      <c r="M56" s="281"/>
      <c r="N56" s="281"/>
      <c r="O56" s="281"/>
      <c r="P56" s="281"/>
      <c r="Q56" s="5"/>
      <c r="R56" s="5"/>
      <c r="S56" s="281" t="s">
        <v>111</v>
      </c>
      <c r="T56" s="281"/>
      <c r="U56" s="281"/>
      <c r="V56" s="281"/>
      <c r="W56" s="281"/>
      <c r="X56" s="5"/>
      <c r="Y56" s="5"/>
      <c r="Z56" s="281" t="s">
        <v>112</v>
      </c>
      <c r="AA56" s="281"/>
      <c r="AB56" s="281"/>
      <c r="AC56" s="281"/>
      <c r="AD56" s="281"/>
      <c r="AE56" s="281"/>
      <c r="AF56" s="281"/>
      <c r="AG56" s="281"/>
      <c r="AH56" s="281"/>
      <c r="AI56" s="281"/>
      <c r="AJ56" s="5"/>
      <c r="AK56" s="5"/>
      <c r="AL56" s="129"/>
      <c r="AM56" s="226" t="b">
        <v>0</v>
      </c>
      <c r="AN56" s="226" t="b">
        <v>0</v>
      </c>
      <c r="AO56" s="226" t="b">
        <v>0</v>
      </c>
      <c r="AQ56" s="129"/>
      <c r="AR56" s="5"/>
      <c r="AS56" s="281" t="s">
        <v>107</v>
      </c>
      <c r="AT56" s="281"/>
      <c r="AU56" s="281"/>
      <c r="AV56" s="281"/>
      <c r="AW56" s="281"/>
      <c r="AX56" s="281"/>
      <c r="AY56" s="281"/>
      <c r="AZ56" s="281"/>
      <c r="BA56" s="5"/>
      <c r="BB56" s="281" t="s">
        <v>110</v>
      </c>
      <c r="BC56" s="281"/>
      <c r="BD56" s="281"/>
      <c r="BE56" s="281"/>
      <c r="BF56" s="281"/>
      <c r="BG56" s="281"/>
      <c r="BH56" s="5"/>
      <c r="BI56" s="5"/>
      <c r="BJ56" s="281" t="s">
        <v>111</v>
      </c>
      <c r="BK56" s="281"/>
      <c r="BL56" s="281"/>
      <c r="BM56" s="281"/>
      <c r="BN56" s="281"/>
      <c r="BO56" s="5"/>
      <c r="BP56" s="5"/>
      <c r="BQ56" s="281" t="s">
        <v>112</v>
      </c>
      <c r="BR56" s="281"/>
      <c r="BS56" s="281"/>
      <c r="BT56" s="281"/>
      <c r="BU56" s="281"/>
      <c r="BV56" s="281"/>
      <c r="BW56" s="281"/>
      <c r="BX56" s="281"/>
      <c r="BY56" s="281"/>
      <c r="BZ56" s="281"/>
      <c r="CA56" s="5"/>
      <c r="CB56" s="5"/>
      <c r="CC56" s="129"/>
      <c r="CD56" s="226" t="b">
        <v>0</v>
      </c>
      <c r="CE56" s="226" t="b">
        <v>0</v>
      </c>
      <c r="CF56" s="226" t="b">
        <v>0</v>
      </c>
      <c r="CG56" s="226"/>
      <c r="CH56" s="129"/>
      <c r="CI56" s="5"/>
      <c r="CJ56" s="5"/>
      <c r="CK56" s="281" t="s">
        <v>107</v>
      </c>
      <c r="CL56" s="281"/>
      <c r="CM56" s="281"/>
      <c r="CN56" s="281"/>
      <c r="CO56" s="281"/>
      <c r="CP56" s="281"/>
      <c r="CQ56" s="281"/>
      <c r="CR56" s="281"/>
      <c r="CS56" s="5"/>
      <c r="CT56" s="281" t="s">
        <v>110</v>
      </c>
      <c r="CU56" s="281"/>
      <c r="CV56" s="281"/>
      <c r="CW56" s="281"/>
      <c r="CX56" s="281"/>
      <c r="CY56" s="281"/>
      <c r="CZ56" s="5"/>
      <c r="DA56" s="5"/>
      <c r="DB56" s="281" t="s">
        <v>111</v>
      </c>
      <c r="DC56" s="281"/>
      <c r="DD56" s="281"/>
      <c r="DE56" s="281"/>
      <c r="DF56" s="281"/>
      <c r="DG56" s="5"/>
      <c r="DH56" s="5"/>
      <c r="DI56" s="281" t="s">
        <v>112</v>
      </c>
      <c r="DJ56" s="281"/>
      <c r="DK56" s="281"/>
      <c r="DL56" s="281"/>
      <c r="DM56" s="281"/>
      <c r="DN56" s="281"/>
      <c r="DO56" s="281"/>
      <c r="DP56" s="281"/>
      <c r="DQ56" s="281"/>
      <c r="DR56" s="281"/>
      <c r="DS56" s="5"/>
      <c r="DT56" s="5"/>
      <c r="DU56" s="231" t="b">
        <v>0</v>
      </c>
      <c r="DV56" s="231" t="b">
        <v>0</v>
      </c>
      <c r="DW56" s="231" t="b">
        <v>0</v>
      </c>
      <c r="DX56" s="231"/>
      <c r="DY56" s="231"/>
      <c r="DZ56" s="5"/>
      <c r="EA56" s="5"/>
      <c r="EB56" s="281" t="s">
        <v>107</v>
      </c>
      <c r="EC56" s="281"/>
      <c r="ED56" s="281"/>
      <c r="EE56" s="281"/>
      <c r="EF56" s="281"/>
      <c r="EG56" s="281"/>
      <c r="EH56" s="281"/>
      <c r="EI56" s="281"/>
      <c r="EJ56" s="5"/>
      <c r="EK56" s="281" t="s">
        <v>110</v>
      </c>
      <c r="EL56" s="281"/>
      <c r="EM56" s="281"/>
      <c r="EN56" s="281"/>
      <c r="EO56" s="281"/>
      <c r="EP56" s="281"/>
      <c r="EQ56" s="5"/>
      <c r="ER56" s="5"/>
      <c r="ES56" s="281" t="s">
        <v>111</v>
      </c>
      <c r="ET56" s="281"/>
      <c r="EU56" s="281"/>
      <c r="EV56" s="281"/>
      <c r="EW56" s="281"/>
      <c r="EX56" s="5"/>
      <c r="EY56" s="5"/>
      <c r="EZ56" s="281" t="s">
        <v>112</v>
      </c>
      <c r="FA56" s="281"/>
      <c r="FB56" s="281"/>
      <c r="FC56" s="281"/>
      <c r="FD56" s="281"/>
      <c r="FE56" s="281"/>
      <c r="FF56" s="281"/>
      <c r="FG56" s="281"/>
      <c r="FH56" s="281"/>
      <c r="FI56" s="281"/>
      <c r="FJ56" s="5"/>
      <c r="FK56" s="5"/>
      <c r="FL56" s="231" t="b">
        <v>0</v>
      </c>
      <c r="FM56" s="231" t="b">
        <v>0</v>
      </c>
      <c r="FN56" s="231" t="b">
        <v>0</v>
      </c>
      <c r="FO56" s="231"/>
      <c r="FP56" s="5"/>
      <c r="FQ56" s="5"/>
      <c r="FR56" s="281" t="s">
        <v>107</v>
      </c>
      <c r="FS56" s="281"/>
      <c r="FT56" s="281"/>
      <c r="FU56" s="281"/>
      <c r="FV56" s="281"/>
      <c r="FW56" s="281"/>
      <c r="FX56" s="281"/>
      <c r="FY56" s="281"/>
      <c r="FZ56" s="5"/>
      <c r="GA56" s="281" t="s">
        <v>110</v>
      </c>
      <c r="GB56" s="281"/>
      <c r="GC56" s="281"/>
      <c r="GD56" s="281"/>
      <c r="GE56" s="281"/>
      <c r="GF56" s="281"/>
      <c r="GG56" s="5"/>
      <c r="GH56" s="5"/>
      <c r="GI56" s="281" t="s">
        <v>111</v>
      </c>
      <c r="GJ56" s="281"/>
      <c r="GK56" s="281"/>
      <c r="GL56" s="281"/>
      <c r="GM56" s="281"/>
      <c r="GN56" s="5"/>
      <c r="GO56" s="5"/>
      <c r="GP56" s="281" t="s">
        <v>112</v>
      </c>
      <c r="GQ56" s="281"/>
      <c r="GR56" s="281"/>
      <c r="GS56" s="281"/>
      <c r="GT56" s="281"/>
      <c r="GU56" s="281"/>
      <c r="GV56" s="281"/>
      <c r="GW56" s="281"/>
      <c r="GX56" s="281"/>
      <c r="GY56" s="281"/>
      <c r="GZ56" s="5"/>
      <c r="HA56" s="5"/>
      <c r="HB56" s="231" t="b">
        <v>0</v>
      </c>
      <c r="HC56" s="231" t="b">
        <v>0</v>
      </c>
      <c r="HD56" s="231" t="b">
        <v>0</v>
      </c>
      <c r="HE56" s="231"/>
      <c r="HF56" s="5"/>
      <c r="HG56" s="5"/>
      <c r="HH56" s="281" t="s">
        <v>107</v>
      </c>
      <c r="HI56" s="281"/>
      <c r="HJ56" s="281"/>
      <c r="HK56" s="281"/>
      <c r="HL56" s="281"/>
      <c r="HM56" s="281"/>
      <c r="HN56" s="281"/>
      <c r="HO56" s="281"/>
      <c r="HP56" s="5"/>
      <c r="HQ56" s="281" t="s">
        <v>110</v>
      </c>
      <c r="HR56" s="281"/>
      <c r="HS56" s="281"/>
      <c r="HT56" s="281"/>
      <c r="HU56" s="281"/>
      <c r="HV56" s="281"/>
      <c r="HW56" s="5"/>
      <c r="HX56" s="5"/>
      <c r="HY56" s="281" t="s">
        <v>111</v>
      </c>
      <c r="HZ56" s="281"/>
      <c r="IA56" s="281"/>
      <c r="IB56" s="281"/>
      <c r="IC56" s="281"/>
      <c r="ID56" s="5"/>
      <c r="IE56" s="5"/>
      <c r="IF56" s="281" t="s">
        <v>112</v>
      </c>
      <c r="IG56" s="281"/>
      <c r="IH56" s="281"/>
      <c r="II56" s="281"/>
      <c r="IJ56" s="281"/>
      <c r="IK56" s="281"/>
      <c r="IL56" s="281"/>
      <c r="IM56" s="281"/>
      <c r="IN56" s="281"/>
      <c r="IO56" s="281"/>
      <c r="IP56" s="5"/>
      <c r="IQ56" s="5"/>
      <c r="IR56" s="281" t="s">
        <v>107</v>
      </c>
      <c r="IS56" s="281"/>
      <c r="IT56" s="281"/>
      <c r="IU56" s="281"/>
      <c r="IV56" s="281"/>
      <c r="IW56" s="281"/>
      <c r="IX56" s="281"/>
      <c r="IY56" s="281"/>
      <c r="IZ56" s="5"/>
      <c r="JA56" s="281" t="s">
        <v>110</v>
      </c>
      <c r="JB56" s="281"/>
      <c r="JC56" s="281"/>
      <c r="JD56" s="281"/>
      <c r="JE56" s="281"/>
      <c r="JF56" s="281"/>
      <c r="JG56" s="5"/>
      <c r="JH56" s="5"/>
      <c r="JI56" s="281" t="s">
        <v>111</v>
      </c>
      <c r="JJ56" s="281"/>
      <c r="JK56" s="281"/>
      <c r="JL56" s="281"/>
      <c r="JM56" s="281"/>
      <c r="JN56" s="5"/>
      <c r="JO56" s="5"/>
      <c r="JP56" s="281" t="s">
        <v>112</v>
      </c>
      <c r="JQ56" s="281"/>
      <c r="JR56" s="281"/>
      <c r="JS56" s="281"/>
      <c r="JT56" s="281"/>
      <c r="JU56" s="281"/>
      <c r="JV56" s="281"/>
      <c r="JW56" s="281"/>
      <c r="JX56" s="281"/>
      <c r="JY56" s="281"/>
      <c r="JZ56" s="5"/>
      <c r="KA56" s="5"/>
      <c r="KB56" s="281" t="s">
        <v>107</v>
      </c>
      <c r="KC56" s="281"/>
      <c r="KD56" s="281"/>
      <c r="KE56" s="281"/>
      <c r="KF56" s="281"/>
      <c r="KG56" s="281"/>
      <c r="KH56" s="281"/>
      <c r="KI56" s="281"/>
      <c r="KJ56" s="5"/>
      <c r="KK56" s="281" t="s">
        <v>110</v>
      </c>
      <c r="KL56" s="281"/>
      <c r="KM56" s="281"/>
      <c r="KN56" s="281"/>
      <c r="KO56" s="281"/>
      <c r="KP56" s="281"/>
      <c r="KQ56" s="5"/>
      <c r="KR56" s="5"/>
      <c r="KS56" s="281" t="s">
        <v>111</v>
      </c>
      <c r="KT56" s="281"/>
      <c r="KU56" s="281"/>
      <c r="KV56" s="281"/>
      <c r="KW56" s="281"/>
      <c r="KX56" s="5"/>
      <c r="KY56" s="5"/>
      <c r="KZ56" s="281" t="s">
        <v>112</v>
      </c>
      <c r="LA56" s="281"/>
      <c r="LB56" s="281"/>
      <c r="LC56" s="281"/>
      <c r="LD56" s="281"/>
      <c r="LE56" s="281"/>
      <c r="LF56" s="281"/>
      <c r="LG56" s="281"/>
      <c r="LH56" s="281"/>
      <c r="LI56" s="281"/>
      <c r="LJ56" s="5"/>
      <c r="LK56" s="5"/>
      <c r="LL56" s="281" t="s">
        <v>107</v>
      </c>
      <c r="LM56" s="281"/>
      <c r="LN56" s="281"/>
      <c r="LO56" s="281"/>
      <c r="LP56" s="281"/>
      <c r="LQ56" s="281"/>
      <c r="LR56" s="281"/>
      <c r="LS56" s="281"/>
      <c r="LT56" s="5"/>
      <c r="LU56" s="281" t="s">
        <v>110</v>
      </c>
      <c r="LV56" s="281"/>
      <c r="LW56" s="281"/>
      <c r="LX56" s="281"/>
      <c r="LY56" s="281"/>
      <c r="LZ56" s="281"/>
      <c r="MA56" s="5"/>
      <c r="MB56" s="5"/>
      <c r="MC56" s="281" t="s">
        <v>111</v>
      </c>
      <c r="MD56" s="281"/>
      <c r="ME56" s="281"/>
      <c r="MF56" s="281"/>
      <c r="MG56" s="281"/>
      <c r="MH56" s="5"/>
      <c r="MI56" s="5"/>
      <c r="MJ56" s="281" t="s">
        <v>112</v>
      </c>
      <c r="MK56" s="281"/>
      <c r="ML56" s="281"/>
      <c r="MM56" s="281"/>
      <c r="MN56" s="281"/>
      <c r="MO56" s="281"/>
      <c r="MP56" s="281"/>
      <c r="MQ56" s="281"/>
      <c r="MR56" s="281"/>
      <c r="MS56" s="281"/>
      <c r="MT56" s="5"/>
      <c r="MU56" s="5"/>
      <c r="MV56" s="281" t="s">
        <v>107</v>
      </c>
      <c r="MW56" s="281"/>
      <c r="MX56" s="281"/>
      <c r="MY56" s="281"/>
      <c r="MZ56" s="281"/>
      <c r="NA56" s="281"/>
      <c r="NB56" s="281"/>
      <c r="NC56" s="281"/>
      <c r="ND56" s="5"/>
      <c r="NE56" s="281" t="s">
        <v>110</v>
      </c>
      <c r="NF56" s="281"/>
      <c r="NG56" s="281"/>
      <c r="NH56" s="281"/>
      <c r="NI56" s="281"/>
      <c r="NJ56" s="281"/>
      <c r="NK56" s="5"/>
      <c r="NL56" s="5"/>
      <c r="NM56" s="281" t="s">
        <v>111</v>
      </c>
      <c r="NN56" s="281"/>
      <c r="NO56" s="281"/>
      <c r="NP56" s="281"/>
      <c r="NQ56" s="281"/>
      <c r="NR56" s="5"/>
      <c r="NS56" s="5"/>
      <c r="NT56" s="281" t="s">
        <v>112</v>
      </c>
      <c r="NU56" s="281"/>
      <c r="NV56" s="281"/>
      <c r="NW56" s="281"/>
      <c r="NX56" s="281"/>
      <c r="NY56" s="281"/>
      <c r="NZ56" s="281"/>
      <c r="OA56" s="281"/>
      <c r="OB56" s="281"/>
      <c r="OC56" s="281"/>
      <c r="OD56" s="5"/>
    </row>
    <row r="57" spans="1:394" ht="15" customHeight="1">
      <c r="A57" s="5"/>
      <c r="B57" s="5"/>
      <c r="C57" s="5"/>
      <c r="D57" s="5"/>
      <c r="E57" s="5"/>
      <c r="F57" s="5"/>
      <c r="G57" s="5"/>
      <c r="H57" s="5"/>
      <c r="I57" s="5"/>
      <c r="J57" s="5"/>
      <c r="K57" s="281" t="s">
        <v>113</v>
      </c>
      <c r="L57" s="281"/>
      <c r="M57" s="281"/>
      <c r="N57" s="281"/>
      <c r="O57" s="281"/>
      <c r="P57" s="281"/>
      <c r="Q57" s="281"/>
      <c r="R57" s="281"/>
      <c r="S57" s="5"/>
      <c r="T57" s="5"/>
      <c r="U57" s="281" t="s">
        <v>114</v>
      </c>
      <c r="V57" s="281"/>
      <c r="W57" s="281"/>
      <c r="X57" s="281"/>
      <c r="Y57" s="5"/>
      <c r="Z57" s="5"/>
      <c r="AA57" s="5"/>
      <c r="AB57" s="5"/>
      <c r="AC57" s="5"/>
      <c r="AD57" s="5"/>
      <c r="AE57" s="5"/>
      <c r="AF57" s="5"/>
      <c r="AG57" s="5"/>
      <c r="AH57" s="5"/>
      <c r="AI57" s="5"/>
      <c r="AJ57" s="5"/>
      <c r="AK57" s="5"/>
      <c r="AL57" s="129"/>
      <c r="AM57" s="226" t="b">
        <v>0</v>
      </c>
      <c r="AN57" s="226" t="b">
        <v>0</v>
      </c>
      <c r="AQ57" s="129"/>
      <c r="AR57" s="5"/>
      <c r="AS57" s="5"/>
      <c r="AT57" s="5"/>
      <c r="AU57" s="5"/>
      <c r="AV57" s="5"/>
      <c r="AW57" s="5"/>
      <c r="AX57" s="5"/>
      <c r="AY57" s="5"/>
      <c r="AZ57" s="5"/>
      <c r="BA57" s="5"/>
      <c r="BB57" s="281" t="s">
        <v>113</v>
      </c>
      <c r="BC57" s="281"/>
      <c r="BD57" s="281"/>
      <c r="BE57" s="281"/>
      <c r="BF57" s="281"/>
      <c r="BG57" s="281"/>
      <c r="BH57" s="281"/>
      <c r="BI57" s="281"/>
      <c r="BJ57" s="5"/>
      <c r="BK57" s="5"/>
      <c r="BL57" s="281" t="s">
        <v>114</v>
      </c>
      <c r="BM57" s="281"/>
      <c r="BN57" s="281"/>
      <c r="BO57" s="281"/>
      <c r="BP57" s="5"/>
      <c r="BQ57" s="5"/>
      <c r="BR57" s="5"/>
      <c r="BS57" s="5"/>
      <c r="BT57" s="5"/>
      <c r="BU57" s="5"/>
      <c r="BV57" s="5"/>
      <c r="BW57" s="5"/>
      <c r="BX57" s="5"/>
      <c r="BY57" s="5"/>
      <c r="BZ57" s="5"/>
      <c r="CA57" s="5"/>
      <c r="CB57" s="5"/>
      <c r="CC57" s="129"/>
      <c r="CD57" s="226" t="b">
        <v>0</v>
      </c>
      <c r="CE57" s="226" t="b">
        <v>0</v>
      </c>
      <c r="CF57" s="226"/>
      <c r="CG57" s="226"/>
      <c r="CH57" s="129"/>
      <c r="CI57" s="5"/>
      <c r="CJ57" s="5"/>
      <c r="CK57" s="5"/>
      <c r="CL57" s="5"/>
      <c r="CM57" s="5"/>
      <c r="CN57" s="5"/>
      <c r="CO57" s="5"/>
      <c r="CP57" s="5"/>
      <c r="CQ57" s="5"/>
      <c r="CR57" s="5"/>
      <c r="CS57" s="5"/>
      <c r="CT57" s="281" t="s">
        <v>113</v>
      </c>
      <c r="CU57" s="281"/>
      <c r="CV57" s="281"/>
      <c r="CW57" s="281"/>
      <c r="CX57" s="281"/>
      <c r="CY57" s="281"/>
      <c r="CZ57" s="281"/>
      <c r="DA57" s="281"/>
      <c r="DB57" s="5"/>
      <c r="DC57" s="5"/>
      <c r="DD57" s="281" t="s">
        <v>114</v>
      </c>
      <c r="DE57" s="281"/>
      <c r="DF57" s="281"/>
      <c r="DG57" s="281"/>
      <c r="DH57" s="5"/>
      <c r="DI57" s="5"/>
      <c r="DJ57" s="5"/>
      <c r="DK57" s="5"/>
      <c r="DL57" s="5"/>
      <c r="DM57" s="5"/>
      <c r="DN57" s="5"/>
      <c r="DO57" s="5"/>
      <c r="DP57" s="5"/>
      <c r="DQ57" s="5"/>
      <c r="DR57" s="5"/>
      <c r="DS57" s="5"/>
      <c r="DT57" s="5"/>
      <c r="DU57" s="231" t="b">
        <v>0</v>
      </c>
      <c r="DV57" s="231" t="b">
        <v>0</v>
      </c>
      <c r="DW57" s="231"/>
      <c r="DX57" s="231"/>
      <c r="DY57" s="231"/>
      <c r="DZ57" s="5"/>
      <c r="EA57" s="5"/>
      <c r="EB57" s="5"/>
      <c r="EC57" s="5"/>
      <c r="ED57" s="5"/>
      <c r="EE57" s="5"/>
      <c r="EF57" s="5"/>
      <c r="EG57" s="5"/>
      <c r="EH57" s="5"/>
      <c r="EI57" s="5"/>
      <c r="EJ57" s="5"/>
      <c r="EK57" s="281" t="s">
        <v>113</v>
      </c>
      <c r="EL57" s="281"/>
      <c r="EM57" s="281"/>
      <c r="EN57" s="281"/>
      <c r="EO57" s="281"/>
      <c r="EP57" s="281"/>
      <c r="EQ57" s="281"/>
      <c r="ER57" s="281"/>
      <c r="ES57" s="5"/>
      <c r="ET57" s="5"/>
      <c r="EU57" s="281" t="s">
        <v>114</v>
      </c>
      <c r="EV57" s="281"/>
      <c r="EW57" s="281"/>
      <c r="EX57" s="281"/>
      <c r="EY57" s="5"/>
      <c r="EZ57" s="5"/>
      <c r="FA57" s="5"/>
      <c r="FB57" s="5"/>
      <c r="FC57" s="5"/>
      <c r="FD57" s="5"/>
      <c r="FE57" s="5"/>
      <c r="FF57" s="5"/>
      <c r="FG57" s="5"/>
      <c r="FH57" s="5"/>
      <c r="FI57" s="5"/>
      <c r="FJ57" s="5"/>
      <c r="FK57" s="5"/>
      <c r="FL57" s="231" t="b">
        <v>0</v>
      </c>
      <c r="FM57" s="231" t="b">
        <v>0</v>
      </c>
      <c r="FN57" s="231"/>
      <c r="FO57" s="231"/>
      <c r="FP57" s="5"/>
      <c r="FQ57" s="5"/>
      <c r="FR57" s="5"/>
      <c r="FS57" s="5"/>
      <c r="FT57" s="5"/>
      <c r="FU57" s="5"/>
      <c r="FV57" s="5"/>
      <c r="FW57" s="5"/>
      <c r="FX57" s="5"/>
      <c r="FY57" s="5"/>
      <c r="FZ57" s="5"/>
      <c r="GA57" s="281" t="s">
        <v>113</v>
      </c>
      <c r="GB57" s="281"/>
      <c r="GC57" s="281"/>
      <c r="GD57" s="281"/>
      <c r="GE57" s="281"/>
      <c r="GF57" s="281"/>
      <c r="GG57" s="281"/>
      <c r="GH57" s="281"/>
      <c r="GI57" s="5"/>
      <c r="GJ57" s="5"/>
      <c r="GK57" s="281" t="s">
        <v>114</v>
      </c>
      <c r="GL57" s="281"/>
      <c r="GM57" s="281"/>
      <c r="GN57" s="281"/>
      <c r="GO57" s="5"/>
      <c r="GP57" s="5"/>
      <c r="GQ57" s="5"/>
      <c r="GR57" s="5"/>
      <c r="GS57" s="5"/>
      <c r="GT57" s="5"/>
      <c r="GU57" s="5"/>
      <c r="GV57" s="5"/>
      <c r="GW57" s="5"/>
      <c r="GX57" s="5"/>
      <c r="GY57" s="5"/>
      <c r="GZ57" s="5"/>
      <c r="HA57" s="5"/>
      <c r="HB57" s="231" t="b">
        <v>0</v>
      </c>
      <c r="HC57" s="231" t="b">
        <v>0</v>
      </c>
      <c r="HD57" s="231"/>
      <c r="HE57" s="231"/>
      <c r="HF57" s="5"/>
      <c r="HG57" s="5"/>
      <c r="HH57" s="5"/>
      <c r="HI57" s="5"/>
      <c r="HJ57" s="5"/>
      <c r="HK57" s="5"/>
      <c r="HL57" s="5"/>
      <c r="HM57" s="5"/>
      <c r="HN57" s="5"/>
      <c r="HO57" s="5"/>
      <c r="HP57" s="5"/>
      <c r="HQ57" s="281" t="s">
        <v>113</v>
      </c>
      <c r="HR57" s="281"/>
      <c r="HS57" s="281"/>
      <c r="HT57" s="281"/>
      <c r="HU57" s="281"/>
      <c r="HV57" s="281"/>
      <c r="HW57" s="281"/>
      <c r="HX57" s="281"/>
      <c r="HY57" s="5"/>
      <c r="HZ57" s="5"/>
      <c r="IA57" s="281" t="s">
        <v>114</v>
      </c>
      <c r="IB57" s="281"/>
      <c r="IC57" s="281"/>
      <c r="ID57" s="281"/>
      <c r="IE57" s="5"/>
      <c r="IF57" s="5"/>
      <c r="IG57" s="5"/>
      <c r="IH57" s="5"/>
      <c r="II57" s="5"/>
      <c r="IJ57" s="5"/>
      <c r="IK57" s="5"/>
      <c r="IL57" s="5"/>
      <c r="IM57" s="5"/>
      <c r="IN57" s="5"/>
      <c r="IO57" s="5"/>
      <c r="IP57" s="5"/>
      <c r="IQ57" s="5"/>
      <c r="IR57" s="5"/>
      <c r="IS57" s="5"/>
      <c r="IT57" s="5"/>
      <c r="IU57" s="5"/>
      <c r="IV57" s="5"/>
      <c r="IW57" s="5"/>
      <c r="IX57" s="5"/>
      <c r="IY57" s="5"/>
      <c r="IZ57" s="5"/>
      <c r="JA57" s="281" t="s">
        <v>113</v>
      </c>
      <c r="JB57" s="281"/>
      <c r="JC57" s="281"/>
      <c r="JD57" s="281"/>
      <c r="JE57" s="281"/>
      <c r="JF57" s="281"/>
      <c r="JG57" s="281"/>
      <c r="JH57" s="281"/>
      <c r="JI57" s="5"/>
      <c r="JJ57" s="5"/>
      <c r="JK57" s="281" t="s">
        <v>114</v>
      </c>
      <c r="JL57" s="281"/>
      <c r="JM57" s="281"/>
      <c r="JN57" s="281"/>
      <c r="JO57" s="5"/>
      <c r="JP57" s="5"/>
      <c r="JQ57" s="5"/>
      <c r="JR57" s="5"/>
      <c r="JS57" s="5"/>
      <c r="JT57" s="5"/>
      <c r="JU57" s="5"/>
      <c r="JV57" s="5"/>
      <c r="JW57" s="5"/>
      <c r="JX57" s="5"/>
      <c r="JY57" s="5"/>
      <c r="JZ57" s="5"/>
      <c r="KA57" s="5"/>
      <c r="KB57" s="5"/>
      <c r="KC57" s="5"/>
      <c r="KD57" s="5"/>
      <c r="KE57" s="5"/>
      <c r="KF57" s="5"/>
      <c r="KG57" s="5"/>
      <c r="KH57" s="5"/>
      <c r="KI57" s="5"/>
      <c r="KJ57" s="5"/>
      <c r="KK57" s="281" t="s">
        <v>113</v>
      </c>
      <c r="KL57" s="281"/>
      <c r="KM57" s="281"/>
      <c r="KN57" s="281"/>
      <c r="KO57" s="281"/>
      <c r="KP57" s="281"/>
      <c r="KQ57" s="281"/>
      <c r="KR57" s="281"/>
      <c r="KS57" s="5"/>
      <c r="KT57" s="5"/>
      <c r="KU57" s="281" t="s">
        <v>114</v>
      </c>
      <c r="KV57" s="281"/>
      <c r="KW57" s="281"/>
      <c r="KX57" s="281"/>
      <c r="KY57" s="5"/>
      <c r="KZ57" s="5"/>
      <c r="LA57" s="5"/>
      <c r="LB57" s="5"/>
      <c r="LC57" s="5"/>
      <c r="LD57" s="5"/>
      <c r="LE57" s="5"/>
      <c r="LF57" s="5"/>
      <c r="LG57" s="5"/>
      <c r="LH57" s="5"/>
      <c r="LI57" s="5"/>
      <c r="LJ57" s="5"/>
      <c r="LK57" s="5"/>
      <c r="LL57" s="5"/>
      <c r="LM57" s="5"/>
      <c r="LN57" s="5"/>
      <c r="LO57" s="5"/>
      <c r="LP57" s="5"/>
      <c r="LQ57" s="5"/>
      <c r="LR57" s="5"/>
      <c r="LS57" s="5"/>
      <c r="LT57" s="5"/>
      <c r="LU57" s="281" t="s">
        <v>113</v>
      </c>
      <c r="LV57" s="281"/>
      <c r="LW57" s="281"/>
      <c r="LX57" s="281"/>
      <c r="LY57" s="281"/>
      <c r="LZ57" s="281"/>
      <c r="MA57" s="281"/>
      <c r="MB57" s="281"/>
      <c r="MC57" s="5"/>
      <c r="MD57" s="5"/>
      <c r="ME57" s="281" t="s">
        <v>114</v>
      </c>
      <c r="MF57" s="281"/>
      <c r="MG57" s="281"/>
      <c r="MH57" s="281"/>
      <c r="MI57" s="5"/>
      <c r="MJ57" s="5"/>
      <c r="MK57" s="5"/>
      <c r="ML57" s="5"/>
      <c r="MM57" s="5"/>
      <c r="MN57" s="5"/>
      <c r="MO57" s="5"/>
      <c r="MP57" s="5"/>
      <c r="MQ57" s="5"/>
      <c r="MR57" s="5"/>
      <c r="MS57" s="5"/>
      <c r="MT57" s="5"/>
      <c r="MU57" s="5"/>
      <c r="MV57" s="5"/>
      <c r="MW57" s="5"/>
      <c r="MX57" s="5"/>
      <c r="MY57" s="5"/>
      <c r="MZ57" s="5"/>
      <c r="NA57" s="5"/>
      <c r="NB57" s="5"/>
      <c r="NC57" s="5"/>
      <c r="ND57" s="5"/>
      <c r="NE57" s="281" t="s">
        <v>113</v>
      </c>
      <c r="NF57" s="281"/>
      <c r="NG57" s="281"/>
      <c r="NH57" s="281"/>
      <c r="NI57" s="281"/>
      <c r="NJ57" s="281"/>
      <c r="NK57" s="281"/>
      <c r="NL57" s="281"/>
      <c r="NM57" s="5"/>
      <c r="NN57" s="5"/>
      <c r="NO57" s="281" t="s">
        <v>114</v>
      </c>
      <c r="NP57" s="281"/>
      <c r="NQ57" s="281"/>
      <c r="NR57" s="281"/>
      <c r="NS57" s="5"/>
      <c r="NT57" s="5"/>
      <c r="NU57" s="5"/>
      <c r="NV57" s="5"/>
      <c r="NW57" s="5"/>
      <c r="NX57" s="5"/>
      <c r="NY57" s="5"/>
      <c r="NZ57" s="5"/>
      <c r="OA57" s="5"/>
      <c r="OB57" s="5"/>
      <c r="OC57" s="5"/>
      <c r="OD57" s="5"/>
    </row>
    <row r="58" spans="1:394" ht="15" customHeight="1">
      <c r="A58" s="5"/>
      <c r="B58" s="281" t="s">
        <v>115</v>
      </c>
      <c r="C58" s="281"/>
      <c r="D58" s="281"/>
      <c r="E58" s="281"/>
      <c r="F58" s="281"/>
      <c r="G58" s="281"/>
      <c r="H58" s="281"/>
      <c r="I58" s="281"/>
      <c r="J58" s="5"/>
      <c r="K58" s="281" t="s">
        <v>116</v>
      </c>
      <c r="L58" s="281"/>
      <c r="M58" s="281"/>
      <c r="N58" s="281"/>
      <c r="O58" s="281"/>
      <c r="P58" s="5"/>
      <c r="Q58" s="281" t="s">
        <v>117</v>
      </c>
      <c r="R58" s="281"/>
      <c r="S58" s="281"/>
      <c r="T58" s="281"/>
      <c r="U58" s="281"/>
      <c r="V58" s="281"/>
      <c r="W58" s="5"/>
      <c r="X58" s="281" t="s">
        <v>118</v>
      </c>
      <c r="Y58" s="281"/>
      <c r="Z58" s="281"/>
      <c r="AA58" s="281"/>
      <c r="AB58" s="281"/>
      <c r="AC58" s="281"/>
      <c r="AD58" s="5"/>
      <c r="AE58" s="5"/>
      <c r="AF58" s="5"/>
      <c r="AG58" s="5"/>
      <c r="AH58" s="5"/>
      <c r="AM58" s="226" t="b">
        <v>0</v>
      </c>
      <c r="AN58" s="226" t="b">
        <v>0</v>
      </c>
      <c r="AO58" s="226" t="b">
        <v>0</v>
      </c>
      <c r="AR58" s="5"/>
      <c r="AS58" s="281" t="s">
        <v>115</v>
      </c>
      <c r="AT58" s="281"/>
      <c r="AU58" s="281"/>
      <c r="AV58" s="281"/>
      <c r="AW58" s="281"/>
      <c r="AX58" s="281"/>
      <c r="AY58" s="281"/>
      <c r="AZ58" s="281"/>
      <c r="BA58" s="5"/>
      <c r="BB58" s="281" t="s">
        <v>116</v>
      </c>
      <c r="BC58" s="281"/>
      <c r="BD58" s="281"/>
      <c r="BE58" s="281"/>
      <c r="BF58" s="281"/>
      <c r="BG58" s="5"/>
      <c r="BH58" s="281" t="s">
        <v>117</v>
      </c>
      <c r="BI58" s="281"/>
      <c r="BJ58" s="281"/>
      <c r="BK58" s="281"/>
      <c r="BL58" s="281"/>
      <c r="BM58" s="281"/>
      <c r="BN58" s="5"/>
      <c r="BO58" s="281" t="s">
        <v>118</v>
      </c>
      <c r="BP58" s="281"/>
      <c r="BQ58" s="281"/>
      <c r="BR58" s="281"/>
      <c r="BS58" s="281"/>
      <c r="BT58" s="281"/>
      <c r="BU58" s="5"/>
      <c r="BV58" s="5"/>
      <c r="BW58" s="5"/>
      <c r="BX58" s="5"/>
      <c r="BY58" s="5"/>
      <c r="CD58" s="233" t="b">
        <v>0</v>
      </c>
      <c r="CE58" s="233" t="b">
        <v>0</v>
      </c>
      <c r="CF58" s="233" t="b">
        <v>0</v>
      </c>
      <c r="CJ58" s="5"/>
      <c r="CK58" s="281" t="s">
        <v>115</v>
      </c>
      <c r="CL58" s="281"/>
      <c r="CM58" s="281"/>
      <c r="CN58" s="281"/>
      <c r="CO58" s="281"/>
      <c r="CP58" s="281"/>
      <c r="CQ58" s="281"/>
      <c r="CR58" s="281"/>
      <c r="CS58" s="5"/>
      <c r="CT58" s="281" t="s">
        <v>116</v>
      </c>
      <c r="CU58" s="281"/>
      <c r="CV58" s="281"/>
      <c r="CW58" s="281"/>
      <c r="CX58" s="281"/>
      <c r="CY58" s="5"/>
      <c r="CZ58" s="281" t="s">
        <v>117</v>
      </c>
      <c r="DA58" s="281"/>
      <c r="DB58" s="281"/>
      <c r="DC58" s="281"/>
      <c r="DD58" s="281"/>
      <c r="DE58" s="281"/>
      <c r="DF58" s="5"/>
      <c r="DG58" s="281" t="s">
        <v>118</v>
      </c>
      <c r="DH58" s="281"/>
      <c r="DI58" s="281"/>
      <c r="DJ58" s="281"/>
      <c r="DK58" s="281"/>
      <c r="DL58" s="281"/>
      <c r="DM58" s="5"/>
      <c r="DN58" s="5"/>
      <c r="DO58" s="5"/>
      <c r="DP58" s="5"/>
      <c r="DQ58" s="5"/>
      <c r="DU58" s="11" t="b">
        <v>0</v>
      </c>
      <c r="DV58" s="11" t="b">
        <v>0</v>
      </c>
      <c r="DW58" s="11" t="b">
        <v>0</v>
      </c>
      <c r="EA58" s="5"/>
      <c r="EB58" s="281" t="s">
        <v>115</v>
      </c>
      <c r="EC58" s="281"/>
      <c r="ED58" s="281"/>
      <c r="EE58" s="281"/>
      <c r="EF58" s="281"/>
      <c r="EG58" s="281"/>
      <c r="EH58" s="281"/>
      <c r="EI58" s="281"/>
      <c r="EJ58" s="5"/>
      <c r="EK58" s="281" t="s">
        <v>116</v>
      </c>
      <c r="EL58" s="281"/>
      <c r="EM58" s="281"/>
      <c r="EN58" s="281"/>
      <c r="EO58" s="281"/>
      <c r="EP58" s="5"/>
      <c r="EQ58" s="281" t="s">
        <v>117</v>
      </c>
      <c r="ER58" s="281"/>
      <c r="ES58" s="281"/>
      <c r="ET58" s="281"/>
      <c r="EU58" s="281"/>
      <c r="EV58" s="281"/>
      <c r="EW58" s="5"/>
      <c r="EX58" s="281" t="s">
        <v>118</v>
      </c>
      <c r="EY58" s="281"/>
      <c r="EZ58" s="281"/>
      <c r="FA58" s="281"/>
      <c r="FB58" s="281"/>
      <c r="FC58" s="281"/>
      <c r="FD58" s="5"/>
      <c r="FE58" s="5"/>
      <c r="FF58" s="5"/>
      <c r="FG58" s="5"/>
      <c r="FH58" s="5"/>
      <c r="FL58" s="11" t="b">
        <v>0</v>
      </c>
      <c r="FM58" s="11" t="b">
        <v>0</v>
      </c>
      <c r="FN58" s="11" t="b">
        <v>0</v>
      </c>
      <c r="FQ58" s="5"/>
      <c r="FR58" s="281" t="s">
        <v>115</v>
      </c>
      <c r="FS58" s="281"/>
      <c r="FT58" s="281"/>
      <c r="FU58" s="281"/>
      <c r="FV58" s="281"/>
      <c r="FW58" s="281"/>
      <c r="FX58" s="281"/>
      <c r="FY58" s="281"/>
      <c r="FZ58" s="5"/>
      <c r="GA58" s="281" t="s">
        <v>116</v>
      </c>
      <c r="GB58" s="281"/>
      <c r="GC58" s="281"/>
      <c r="GD58" s="281"/>
      <c r="GE58" s="281"/>
      <c r="GF58" s="5"/>
      <c r="GG58" s="281" t="s">
        <v>117</v>
      </c>
      <c r="GH58" s="281"/>
      <c r="GI58" s="281"/>
      <c r="GJ58" s="281"/>
      <c r="GK58" s="281"/>
      <c r="GL58" s="281"/>
      <c r="GM58" s="5"/>
      <c r="GN58" s="281" t="s">
        <v>118</v>
      </c>
      <c r="GO58" s="281"/>
      <c r="GP58" s="281"/>
      <c r="GQ58" s="281"/>
      <c r="GR58" s="281"/>
      <c r="GS58" s="281"/>
      <c r="GT58" s="5"/>
      <c r="GU58" s="5"/>
      <c r="GV58" s="5"/>
      <c r="GW58" s="5"/>
      <c r="GX58" s="5"/>
      <c r="HB58" s="11" t="b">
        <v>0</v>
      </c>
      <c r="HC58" s="11" t="b">
        <v>0</v>
      </c>
      <c r="HD58" s="11" t="b">
        <v>0</v>
      </c>
      <c r="HG58" s="5"/>
      <c r="HH58" s="281" t="s">
        <v>115</v>
      </c>
      <c r="HI58" s="281"/>
      <c r="HJ58" s="281"/>
      <c r="HK58" s="281"/>
      <c r="HL58" s="281"/>
      <c r="HM58" s="281"/>
      <c r="HN58" s="281"/>
      <c r="HO58" s="281"/>
      <c r="HP58" s="5"/>
      <c r="HQ58" s="281" t="s">
        <v>116</v>
      </c>
      <c r="HR58" s="281"/>
      <c r="HS58" s="281"/>
      <c r="HT58" s="281"/>
      <c r="HU58" s="281"/>
      <c r="HV58" s="5"/>
      <c r="HW58" s="281" t="s">
        <v>117</v>
      </c>
      <c r="HX58" s="281"/>
      <c r="HY58" s="281"/>
      <c r="HZ58" s="281"/>
      <c r="IA58" s="281"/>
      <c r="IB58" s="281"/>
      <c r="IC58" s="5"/>
      <c r="ID58" s="281" t="s">
        <v>118</v>
      </c>
      <c r="IE58" s="281"/>
      <c r="IF58" s="281"/>
      <c r="IG58" s="281"/>
      <c r="IH58" s="281"/>
      <c r="II58" s="281"/>
      <c r="IJ58" s="5"/>
      <c r="IK58" s="5"/>
      <c r="IL58" s="5"/>
      <c r="IM58" s="5"/>
      <c r="IN58" s="5"/>
      <c r="IQ58" s="5"/>
      <c r="IR58" s="281" t="s">
        <v>115</v>
      </c>
      <c r="IS58" s="281"/>
      <c r="IT58" s="281"/>
      <c r="IU58" s="281"/>
      <c r="IV58" s="281"/>
      <c r="IW58" s="281"/>
      <c r="IX58" s="281"/>
      <c r="IY58" s="281"/>
      <c r="IZ58" s="5"/>
      <c r="JA58" s="281" t="s">
        <v>116</v>
      </c>
      <c r="JB58" s="281"/>
      <c r="JC58" s="281"/>
      <c r="JD58" s="281"/>
      <c r="JE58" s="281"/>
      <c r="JF58" s="5"/>
      <c r="JG58" s="281" t="s">
        <v>117</v>
      </c>
      <c r="JH58" s="281"/>
      <c r="JI58" s="281"/>
      <c r="JJ58" s="281"/>
      <c r="JK58" s="281"/>
      <c r="JL58" s="281"/>
      <c r="JM58" s="5"/>
      <c r="JN58" s="281" t="s">
        <v>118</v>
      </c>
      <c r="JO58" s="281"/>
      <c r="JP58" s="281"/>
      <c r="JQ58" s="281"/>
      <c r="JR58" s="281"/>
      <c r="JS58" s="281"/>
      <c r="JT58" s="5"/>
      <c r="JU58" s="5"/>
      <c r="JV58" s="5"/>
      <c r="JW58" s="5"/>
      <c r="JX58" s="5"/>
      <c r="KA58" s="5"/>
      <c r="KB58" s="281" t="s">
        <v>115</v>
      </c>
      <c r="KC58" s="281"/>
      <c r="KD58" s="281"/>
      <c r="KE58" s="281"/>
      <c r="KF58" s="281"/>
      <c r="KG58" s="281"/>
      <c r="KH58" s="281"/>
      <c r="KI58" s="281"/>
      <c r="KJ58" s="5"/>
      <c r="KK58" s="281" t="s">
        <v>116</v>
      </c>
      <c r="KL58" s="281"/>
      <c r="KM58" s="281"/>
      <c r="KN58" s="281"/>
      <c r="KO58" s="281"/>
      <c r="KP58" s="5"/>
      <c r="KQ58" s="281" t="s">
        <v>117</v>
      </c>
      <c r="KR58" s="281"/>
      <c r="KS58" s="281"/>
      <c r="KT58" s="281"/>
      <c r="KU58" s="281"/>
      <c r="KV58" s="281"/>
      <c r="KW58" s="5"/>
      <c r="KX58" s="281" t="s">
        <v>118</v>
      </c>
      <c r="KY58" s="281"/>
      <c r="KZ58" s="281"/>
      <c r="LA58" s="281"/>
      <c r="LB58" s="281"/>
      <c r="LC58" s="281"/>
      <c r="LD58" s="5"/>
      <c r="LE58" s="5"/>
      <c r="LF58" s="5"/>
      <c r="LG58" s="5"/>
      <c r="LH58" s="5"/>
      <c r="LK58" s="5"/>
      <c r="LL58" s="281" t="s">
        <v>115</v>
      </c>
      <c r="LM58" s="281"/>
      <c r="LN58" s="281"/>
      <c r="LO58" s="281"/>
      <c r="LP58" s="281"/>
      <c r="LQ58" s="281"/>
      <c r="LR58" s="281"/>
      <c r="LS58" s="281"/>
      <c r="LT58" s="5"/>
      <c r="LU58" s="281" t="s">
        <v>116</v>
      </c>
      <c r="LV58" s="281"/>
      <c r="LW58" s="281"/>
      <c r="LX58" s="281"/>
      <c r="LY58" s="281"/>
      <c r="LZ58" s="5"/>
      <c r="MA58" s="281" t="s">
        <v>117</v>
      </c>
      <c r="MB58" s="281"/>
      <c r="MC58" s="281"/>
      <c r="MD58" s="281"/>
      <c r="ME58" s="281"/>
      <c r="MF58" s="281"/>
      <c r="MG58" s="5"/>
      <c r="MH58" s="281" t="s">
        <v>118</v>
      </c>
      <c r="MI58" s="281"/>
      <c r="MJ58" s="281"/>
      <c r="MK58" s="281"/>
      <c r="ML58" s="281"/>
      <c r="MM58" s="281"/>
      <c r="MN58" s="5"/>
      <c r="MO58" s="5"/>
      <c r="MP58" s="5"/>
      <c r="MQ58" s="5"/>
      <c r="MR58" s="5"/>
      <c r="MU58" s="5"/>
      <c r="MV58" s="281" t="s">
        <v>115</v>
      </c>
      <c r="MW58" s="281"/>
      <c r="MX58" s="281"/>
      <c r="MY58" s="281"/>
      <c r="MZ58" s="281"/>
      <c r="NA58" s="281"/>
      <c r="NB58" s="281"/>
      <c r="NC58" s="281"/>
      <c r="ND58" s="5"/>
      <c r="NE58" s="281" t="s">
        <v>116</v>
      </c>
      <c r="NF58" s="281"/>
      <c r="NG58" s="281"/>
      <c r="NH58" s="281"/>
      <c r="NI58" s="281"/>
      <c r="NJ58" s="5"/>
      <c r="NK58" s="281" t="s">
        <v>117</v>
      </c>
      <c r="NL58" s="281"/>
      <c r="NM58" s="281"/>
      <c r="NN58" s="281"/>
      <c r="NO58" s="281"/>
      <c r="NP58" s="281"/>
      <c r="NQ58" s="5"/>
      <c r="NR58" s="281" t="s">
        <v>118</v>
      </c>
      <c r="NS58" s="281"/>
      <c r="NT58" s="281"/>
      <c r="NU58" s="281"/>
      <c r="NV58" s="281"/>
      <c r="NW58" s="281"/>
      <c r="NX58" s="5"/>
      <c r="NY58" s="5"/>
      <c r="NZ58" s="5"/>
      <c r="OA58" s="5"/>
      <c r="OB58" s="5"/>
    </row>
    <row r="59" spans="1:394" ht="15" customHeight="1">
      <c r="A59" s="5"/>
      <c r="B59" s="281" t="s">
        <v>119</v>
      </c>
      <c r="C59" s="281"/>
      <c r="D59" s="281"/>
      <c r="E59" s="281"/>
      <c r="F59" s="281"/>
      <c r="G59" s="281"/>
      <c r="H59" s="281"/>
      <c r="I59" s="281"/>
      <c r="J59" s="5"/>
      <c r="K59" s="281" t="s">
        <v>120</v>
      </c>
      <c r="L59" s="281"/>
      <c r="M59" s="281"/>
      <c r="N59" s="281"/>
      <c r="O59" s="281"/>
      <c r="P59" s="5"/>
      <c r="Q59" s="281" t="s">
        <v>121</v>
      </c>
      <c r="R59" s="281"/>
      <c r="S59" s="281"/>
      <c r="T59" s="281"/>
      <c r="U59" s="281"/>
      <c r="V59" s="281"/>
      <c r="W59" s="5"/>
      <c r="X59" s="281" t="s">
        <v>122</v>
      </c>
      <c r="Y59" s="281"/>
      <c r="Z59" s="281"/>
      <c r="AA59" s="281"/>
      <c r="AB59" s="281"/>
      <c r="AC59" s="281"/>
      <c r="AD59" s="5"/>
      <c r="AE59" s="5"/>
      <c r="AF59" s="5"/>
      <c r="AG59" s="5"/>
      <c r="AH59" s="5"/>
      <c r="AM59" s="226" t="b">
        <v>0</v>
      </c>
      <c r="AN59" s="226" t="b">
        <v>0</v>
      </c>
      <c r="AO59" s="226" t="b">
        <v>0</v>
      </c>
      <c r="AR59" s="5"/>
      <c r="AS59" s="281" t="s">
        <v>119</v>
      </c>
      <c r="AT59" s="281"/>
      <c r="AU59" s="281"/>
      <c r="AV59" s="281"/>
      <c r="AW59" s="281"/>
      <c r="AX59" s="281"/>
      <c r="AY59" s="281"/>
      <c r="AZ59" s="281"/>
      <c r="BA59" s="5"/>
      <c r="BB59" s="281" t="s">
        <v>120</v>
      </c>
      <c r="BC59" s="281"/>
      <c r="BD59" s="281"/>
      <c r="BE59" s="281"/>
      <c r="BF59" s="281"/>
      <c r="BG59" s="5"/>
      <c r="BH59" s="281" t="s">
        <v>121</v>
      </c>
      <c r="BI59" s="281"/>
      <c r="BJ59" s="281"/>
      <c r="BK59" s="281"/>
      <c r="BL59" s="281"/>
      <c r="BM59" s="281"/>
      <c r="BN59" s="5"/>
      <c r="BO59" s="281" t="s">
        <v>122</v>
      </c>
      <c r="BP59" s="281"/>
      <c r="BQ59" s="281"/>
      <c r="BR59" s="281"/>
      <c r="BS59" s="281"/>
      <c r="BT59" s="281"/>
      <c r="BU59" s="5"/>
      <c r="BV59" s="5"/>
      <c r="BW59" s="5"/>
      <c r="BX59" s="5"/>
      <c r="BY59" s="5"/>
      <c r="CD59" s="233" t="b">
        <v>0</v>
      </c>
      <c r="CE59" s="233" t="b">
        <v>0</v>
      </c>
      <c r="CF59" s="233" t="b">
        <v>0</v>
      </c>
      <c r="CJ59" s="5"/>
      <c r="CK59" s="281" t="s">
        <v>119</v>
      </c>
      <c r="CL59" s="281"/>
      <c r="CM59" s="281"/>
      <c r="CN59" s="281"/>
      <c r="CO59" s="281"/>
      <c r="CP59" s="281"/>
      <c r="CQ59" s="281"/>
      <c r="CR59" s="281"/>
      <c r="CS59" s="5"/>
      <c r="CT59" s="281" t="s">
        <v>120</v>
      </c>
      <c r="CU59" s="281"/>
      <c r="CV59" s="281"/>
      <c r="CW59" s="281"/>
      <c r="CX59" s="281"/>
      <c r="CY59" s="5"/>
      <c r="CZ59" s="281" t="s">
        <v>121</v>
      </c>
      <c r="DA59" s="281"/>
      <c r="DB59" s="281"/>
      <c r="DC59" s="281"/>
      <c r="DD59" s="281"/>
      <c r="DE59" s="281"/>
      <c r="DF59" s="5"/>
      <c r="DG59" s="281" t="s">
        <v>122</v>
      </c>
      <c r="DH59" s="281"/>
      <c r="DI59" s="281"/>
      <c r="DJ59" s="281"/>
      <c r="DK59" s="281"/>
      <c r="DL59" s="281"/>
      <c r="DM59" s="5"/>
      <c r="DN59" s="5"/>
      <c r="DO59" s="5"/>
      <c r="DP59" s="5"/>
      <c r="DQ59" s="5"/>
      <c r="DU59" s="11" t="b">
        <v>0</v>
      </c>
      <c r="DV59" s="11" t="b">
        <v>0</v>
      </c>
      <c r="DW59" s="11" t="b">
        <v>0</v>
      </c>
      <c r="EA59" s="5"/>
      <c r="EB59" s="281" t="s">
        <v>119</v>
      </c>
      <c r="EC59" s="281"/>
      <c r="ED59" s="281"/>
      <c r="EE59" s="281"/>
      <c r="EF59" s="281"/>
      <c r="EG59" s="281"/>
      <c r="EH59" s="281"/>
      <c r="EI59" s="281"/>
      <c r="EJ59" s="5"/>
      <c r="EK59" s="281" t="s">
        <v>120</v>
      </c>
      <c r="EL59" s="281"/>
      <c r="EM59" s="281"/>
      <c r="EN59" s="281"/>
      <c r="EO59" s="281"/>
      <c r="EP59" s="5"/>
      <c r="EQ59" s="281" t="s">
        <v>121</v>
      </c>
      <c r="ER59" s="281"/>
      <c r="ES59" s="281"/>
      <c r="ET59" s="281"/>
      <c r="EU59" s="281"/>
      <c r="EV59" s="281"/>
      <c r="EW59" s="5"/>
      <c r="EX59" s="281" t="s">
        <v>122</v>
      </c>
      <c r="EY59" s="281"/>
      <c r="EZ59" s="281"/>
      <c r="FA59" s="281"/>
      <c r="FB59" s="281"/>
      <c r="FC59" s="281"/>
      <c r="FD59" s="5"/>
      <c r="FE59" s="5"/>
      <c r="FF59" s="5"/>
      <c r="FG59" s="5"/>
      <c r="FH59" s="5"/>
      <c r="FL59" s="11" t="b">
        <v>0</v>
      </c>
      <c r="FM59" s="11" t="b">
        <v>0</v>
      </c>
      <c r="FN59" s="11" t="b">
        <v>0</v>
      </c>
      <c r="FQ59" s="5"/>
      <c r="FR59" s="281" t="s">
        <v>119</v>
      </c>
      <c r="FS59" s="281"/>
      <c r="FT59" s="281"/>
      <c r="FU59" s="281"/>
      <c r="FV59" s="281"/>
      <c r="FW59" s="281"/>
      <c r="FX59" s="281"/>
      <c r="FY59" s="281"/>
      <c r="FZ59" s="5"/>
      <c r="GA59" s="281" t="s">
        <v>120</v>
      </c>
      <c r="GB59" s="281"/>
      <c r="GC59" s="281"/>
      <c r="GD59" s="281"/>
      <c r="GE59" s="281"/>
      <c r="GF59" s="5"/>
      <c r="GG59" s="281" t="s">
        <v>121</v>
      </c>
      <c r="GH59" s="281"/>
      <c r="GI59" s="281"/>
      <c r="GJ59" s="281"/>
      <c r="GK59" s="281"/>
      <c r="GL59" s="281"/>
      <c r="GM59" s="5"/>
      <c r="GN59" s="281" t="s">
        <v>122</v>
      </c>
      <c r="GO59" s="281"/>
      <c r="GP59" s="281"/>
      <c r="GQ59" s="281"/>
      <c r="GR59" s="281"/>
      <c r="GS59" s="281"/>
      <c r="GT59" s="5"/>
      <c r="GU59" s="5"/>
      <c r="GV59" s="5"/>
      <c r="GW59" s="5"/>
      <c r="GX59" s="5"/>
      <c r="HB59" s="11" t="b">
        <v>0</v>
      </c>
      <c r="HC59" s="11" t="b">
        <v>0</v>
      </c>
      <c r="HD59" s="11" t="b">
        <v>0</v>
      </c>
      <c r="HG59" s="5"/>
      <c r="HH59" s="281" t="s">
        <v>119</v>
      </c>
      <c r="HI59" s="281"/>
      <c r="HJ59" s="281"/>
      <c r="HK59" s="281"/>
      <c r="HL59" s="281"/>
      <c r="HM59" s="281"/>
      <c r="HN59" s="281"/>
      <c r="HO59" s="281"/>
      <c r="HP59" s="5"/>
      <c r="HQ59" s="281" t="s">
        <v>120</v>
      </c>
      <c r="HR59" s="281"/>
      <c r="HS59" s="281"/>
      <c r="HT59" s="281"/>
      <c r="HU59" s="281"/>
      <c r="HV59" s="5"/>
      <c r="HW59" s="281" t="s">
        <v>121</v>
      </c>
      <c r="HX59" s="281"/>
      <c r="HY59" s="281"/>
      <c r="HZ59" s="281"/>
      <c r="IA59" s="281"/>
      <c r="IB59" s="281"/>
      <c r="IC59" s="5"/>
      <c r="ID59" s="281" t="s">
        <v>122</v>
      </c>
      <c r="IE59" s="281"/>
      <c r="IF59" s="281"/>
      <c r="IG59" s="281"/>
      <c r="IH59" s="281"/>
      <c r="II59" s="281"/>
      <c r="IJ59" s="5"/>
      <c r="IK59" s="5"/>
      <c r="IL59" s="5"/>
      <c r="IM59" s="5"/>
      <c r="IN59" s="5"/>
      <c r="IQ59" s="5"/>
      <c r="IR59" s="281" t="s">
        <v>119</v>
      </c>
      <c r="IS59" s="281"/>
      <c r="IT59" s="281"/>
      <c r="IU59" s="281"/>
      <c r="IV59" s="281"/>
      <c r="IW59" s="281"/>
      <c r="IX59" s="281"/>
      <c r="IY59" s="281"/>
      <c r="IZ59" s="5"/>
      <c r="JA59" s="281" t="s">
        <v>120</v>
      </c>
      <c r="JB59" s="281"/>
      <c r="JC59" s="281"/>
      <c r="JD59" s="281"/>
      <c r="JE59" s="281"/>
      <c r="JF59" s="5"/>
      <c r="JG59" s="281" t="s">
        <v>121</v>
      </c>
      <c r="JH59" s="281"/>
      <c r="JI59" s="281"/>
      <c r="JJ59" s="281"/>
      <c r="JK59" s="281"/>
      <c r="JL59" s="281"/>
      <c r="JM59" s="5"/>
      <c r="JN59" s="281" t="s">
        <v>122</v>
      </c>
      <c r="JO59" s="281"/>
      <c r="JP59" s="281"/>
      <c r="JQ59" s="281"/>
      <c r="JR59" s="281"/>
      <c r="JS59" s="281"/>
      <c r="JT59" s="5"/>
      <c r="JU59" s="5"/>
      <c r="JV59" s="5"/>
      <c r="JW59" s="5"/>
      <c r="JX59" s="5"/>
      <c r="KA59" s="5"/>
      <c r="KB59" s="281" t="s">
        <v>119</v>
      </c>
      <c r="KC59" s="281"/>
      <c r="KD59" s="281"/>
      <c r="KE59" s="281"/>
      <c r="KF59" s="281"/>
      <c r="KG59" s="281"/>
      <c r="KH59" s="281"/>
      <c r="KI59" s="281"/>
      <c r="KJ59" s="5"/>
      <c r="KK59" s="281" t="s">
        <v>120</v>
      </c>
      <c r="KL59" s="281"/>
      <c r="KM59" s="281"/>
      <c r="KN59" s="281"/>
      <c r="KO59" s="281"/>
      <c r="KP59" s="5"/>
      <c r="KQ59" s="281" t="s">
        <v>121</v>
      </c>
      <c r="KR59" s="281"/>
      <c r="KS59" s="281"/>
      <c r="KT59" s="281"/>
      <c r="KU59" s="281"/>
      <c r="KV59" s="281"/>
      <c r="KW59" s="5"/>
      <c r="KX59" s="281" t="s">
        <v>122</v>
      </c>
      <c r="KY59" s="281"/>
      <c r="KZ59" s="281"/>
      <c r="LA59" s="281"/>
      <c r="LB59" s="281"/>
      <c r="LC59" s="281"/>
      <c r="LD59" s="5"/>
      <c r="LE59" s="5"/>
      <c r="LF59" s="5"/>
      <c r="LG59" s="5"/>
      <c r="LH59" s="5"/>
      <c r="LK59" s="5"/>
      <c r="LL59" s="281" t="s">
        <v>119</v>
      </c>
      <c r="LM59" s="281"/>
      <c r="LN59" s="281"/>
      <c r="LO59" s="281"/>
      <c r="LP59" s="281"/>
      <c r="LQ59" s="281"/>
      <c r="LR59" s="281"/>
      <c r="LS59" s="281"/>
      <c r="LT59" s="5"/>
      <c r="LU59" s="281" t="s">
        <v>120</v>
      </c>
      <c r="LV59" s="281"/>
      <c r="LW59" s="281"/>
      <c r="LX59" s="281"/>
      <c r="LY59" s="281"/>
      <c r="LZ59" s="5"/>
      <c r="MA59" s="281" t="s">
        <v>121</v>
      </c>
      <c r="MB59" s="281"/>
      <c r="MC59" s="281"/>
      <c r="MD59" s="281"/>
      <c r="ME59" s="281"/>
      <c r="MF59" s="281"/>
      <c r="MG59" s="5"/>
      <c r="MH59" s="281" t="s">
        <v>122</v>
      </c>
      <c r="MI59" s="281"/>
      <c r="MJ59" s="281"/>
      <c r="MK59" s="281"/>
      <c r="ML59" s="281"/>
      <c r="MM59" s="281"/>
      <c r="MN59" s="5"/>
      <c r="MO59" s="5"/>
      <c r="MP59" s="5"/>
      <c r="MQ59" s="5"/>
      <c r="MR59" s="5"/>
      <c r="MU59" s="5"/>
      <c r="MV59" s="281" t="s">
        <v>119</v>
      </c>
      <c r="MW59" s="281"/>
      <c r="MX59" s="281"/>
      <c r="MY59" s="281"/>
      <c r="MZ59" s="281"/>
      <c r="NA59" s="281"/>
      <c r="NB59" s="281"/>
      <c r="NC59" s="281"/>
      <c r="ND59" s="5"/>
      <c r="NE59" s="281" t="s">
        <v>120</v>
      </c>
      <c r="NF59" s="281"/>
      <c r="NG59" s="281"/>
      <c r="NH59" s="281"/>
      <c r="NI59" s="281"/>
      <c r="NJ59" s="5"/>
      <c r="NK59" s="281" t="s">
        <v>121</v>
      </c>
      <c r="NL59" s="281"/>
      <c r="NM59" s="281"/>
      <c r="NN59" s="281"/>
      <c r="NO59" s="281"/>
      <c r="NP59" s="281"/>
      <c r="NQ59" s="5"/>
      <c r="NR59" s="281" t="s">
        <v>122</v>
      </c>
      <c r="NS59" s="281"/>
      <c r="NT59" s="281"/>
      <c r="NU59" s="281"/>
      <c r="NV59" s="281"/>
      <c r="NW59" s="281"/>
      <c r="NX59" s="5"/>
      <c r="NY59" s="5"/>
      <c r="NZ59" s="5"/>
      <c r="OA59" s="5"/>
      <c r="OB59" s="5"/>
    </row>
    <row r="60" spans="1:394" ht="15" customHeight="1">
      <c r="A60" s="5"/>
      <c r="B60" s="281" t="s">
        <v>253</v>
      </c>
      <c r="C60" s="281"/>
      <c r="D60" s="281"/>
      <c r="E60" s="281"/>
      <c r="F60" s="281"/>
      <c r="G60" s="281"/>
      <c r="H60" s="281"/>
      <c r="I60" s="281"/>
      <c r="J60" s="5"/>
      <c r="K60" s="281" t="s">
        <v>123</v>
      </c>
      <c r="L60" s="281"/>
      <c r="M60" s="281"/>
      <c r="N60" s="281"/>
      <c r="O60" s="281"/>
      <c r="P60" s="5"/>
      <c r="Q60" s="281" t="s">
        <v>124</v>
      </c>
      <c r="R60" s="281"/>
      <c r="S60" s="281"/>
      <c r="T60" s="281"/>
      <c r="U60" s="281"/>
      <c r="V60" s="281"/>
      <c r="W60" s="5"/>
      <c r="X60" s="281" t="s">
        <v>125</v>
      </c>
      <c r="Y60" s="281"/>
      <c r="Z60" s="281"/>
      <c r="AA60" s="281"/>
      <c r="AB60" s="281"/>
      <c r="AC60" s="5"/>
      <c r="AD60" s="5"/>
      <c r="AE60" s="280"/>
      <c r="AF60" s="280"/>
      <c r="AG60" s="280"/>
      <c r="AH60" s="280"/>
      <c r="AI60" s="280"/>
      <c r="AM60" s="226" t="b">
        <v>0</v>
      </c>
      <c r="AN60" s="226" t="b">
        <v>0</v>
      </c>
      <c r="AO60" s="226" t="b">
        <v>0</v>
      </c>
      <c r="AR60" s="5"/>
      <c r="AS60" s="281" t="s">
        <v>253</v>
      </c>
      <c r="AT60" s="281"/>
      <c r="AU60" s="281"/>
      <c r="AV60" s="281"/>
      <c r="AW60" s="281"/>
      <c r="AX60" s="281"/>
      <c r="AY60" s="281"/>
      <c r="AZ60" s="281"/>
      <c r="BA60" s="5"/>
      <c r="BB60" s="281" t="s">
        <v>123</v>
      </c>
      <c r="BC60" s="281"/>
      <c r="BD60" s="281"/>
      <c r="BE60" s="281"/>
      <c r="BF60" s="281"/>
      <c r="BG60" s="5"/>
      <c r="BH60" s="281" t="s">
        <v>124</v>
      </c>
      <c r="BI60" s="281"/>
      <c r="BJ60" s="281"/>
      <c r="BK60" s="281"/>
      <c r="BL60" s="281"/>
      <c r="BM60" s="281"/>
      <c r="BN60" s="5"/>
      <c r="BO60" s="281" t="s">
        <v>125</v>
      </c>
      <c r="BP60" s="281"/>
      <c r="BQ60" s="281"/>
      <c r="BR60" s="281"/>
      <c r="BS60" s="281"/>
      <c r="BT60" s="5"/>
      <c r="BU60" s="5"/>
      <c r="BV60" s="280"/>
      <c r="BW60" s="280"/>
      <c r="BX60" s="280"/>
      <c r="BY60" s="280"/>
      <c r="BZ60" s="280"/>
      <c r="CD60" s="233" t="b">
        <v>0</v>
      </c>
      <c r="CE60" s="233" t="b">
        <v>0</v>
      </c>
      <c r="CF60" s="233" t="b">
        <v>0</v>
      </c>
      <c r="CJ60" s="5"/>
      <c r="CK60" s="281" t="s">
        <v>253</v>
      </c>
      <c r="CL60" s="281"/>
      <c r="CM60" s="281"/>
      <c r="CN60" s="281"/>
      <c r="CO60" s="281"/>
      <c r="CP60" s="281"/>
      <c r="CQ60" s="281"/>
      <c r="CR60" s="281"/>
      <c r="CS60" s="5"/>
      <c r="CT60" s="281" t="s">
        <v>123</v>
      </c>
      <c r="CU60" s="281"/>
      <c r="CV60" s="281"/>
      <c r="CW60" s="281"/>
      <c r="CX60" s="281"/>
      <c r="CY60" s="5"/>
      <c r="CZ60" s="281" t="s">
        <v>124</v>
      </c>
      <c r="DA60" s="281"/>
      <c r="DB60" s="281"/>
      <c r="DC60" s="281"/>
      <c r="DD60" s="281"/>
      <c r="DE60" s="281"/>
      <c r="DF60" s="5"/>
      <c r="DG60" s="281" t="s">
        <v>125</v>
      </c>
      <c r="DH60" s="281"/>
      <c r="DI60" s="281"/>
      <c r="DJ60" s="281"/>
      <c r="DK60" s="281"/>
      <c r="DL60" s="5"/>
      <c r="DM60" s="5"/>
      <c r="DN60" s="280"/>
      <c r="DO60" s="280"/>
      <c r="DP60" s="280"/>
      <c r="DQ60" s="280"/>
      <c r="DR60" s="280"/>
      <c r="DU60" s="11" t="b">
        <v>0</v>
      </c>
      <c r="DV60" s="11" t="b">
        <v>0</v>
      </c>
      <c r="DW60" s="11" t="b">
        <v>0</v>
      </c>
      <c r="EA60" s="5"/>
      <c r="EB60" s="281" t="s">
        <v>253</v>
      </c>
      <c r="EC60" s="281"/>
      <c r="ED60" s="281"/>
      <c r="EE60" s="281"/>
      <c r="EF60" s="281"/>
      <c r="EG60" s="281"/>
      <c r="EH60" s="281"/>
      <c r="EI60" s="281"/>
      <c r="EJ60" s="5"/>
      <c r="EK60" s="281" t="s">
        <v>123</v>
      </c>
      <c r="EL60" s="281"/>
      <c r="EM60" s="281"/>
      <c r="EN60" s="281"/>
      <c r="EO60" s="281"/>
      <c r="EP60" s="5"/>
      <c r="EQ60" s="281" t="s">
        <v>124</v>
      </c>
      <c r="ER60" s="281"/>
      <c r="ES60" s="281"/>
      <c r="ET60" s="281"/>
      <c r="EU60" s="281"/>
      <c r="EV60" s="281"/>
      <c r="EW60" s="5"/>
      <c r="EX60" s="281" t="s">
        <v>125</v>
      </c>
      <c r="EY60" s="281"/>
      <c r="EZ60" s="281"/>
      <c r="FA60" s="281"/>
      <c r="FB60" s="281"/>
      <c r="FC60" s="5"/>
      <c r="FD60" s="5"/>
      <c r="FE60" s="280"/>
      <c r="FF60" s="280"/>
      <c r="FG60" s="280"/>
      <c r="FH60" s="280"/>
      <c r="FI60" s="280"/>
      <c r="FL60" s="11" t="b">
        <v>0</v>
      </c>
      <c r="FM60" s="11" t="b">
        <v>0</v>
      </c>
      <c r="FN60" s="11" t="b">
        <v>0</v>
      </c>
      <c r="FQ60" s="5"/>
      <c r="FR60" s="281" t="s">
        <v>253</v>
      </c>
      <c r="FS60" s="281"/>
      <c r="FT60" s="281"/>
      <c r="FU60" s="281"/>
      <c r="FV60" s="281"/>
      <c r="FW60" s="281"/>
      <c r="FX60" s="281"/>
      <c r="FY60" s="281"/>
      <c r="FZ60" s="5"/>
      <c r="GA60" s="281" t="s">
        <v>123</v>
      </c>
      <c r="GB60" s="281"/>
      <c r="GC60" s="281"/>
      <c r="GD60" s="281"/>
      <c r="GE60" s="281"/>
      <c r="GF60" s="5"/>
      <c r="GG60" s="281" t="s">
        <v>124</v>
      </c>
      <c r="GH60" s="281"/>
      <c r="GI60" s="281"/>
      <c r="GJ60" s="281"/>
      <c r="GK60" s="281"/>
      <c r="GL60" s="281"/>
      <c r="GM60" s="5"/>
      <c r="GN60" s="281" t="s">
        <v>125</v>
      </c>
      <c r="GO60" s="281"/>
      <c r="GP60" s="281"/>
      <c r="GQ60" s="281"/>
      <c r="GR60" s="281"/>
      <c r="GS60" s="5"/>
      <c r="GT60" s="5"/>
      <c r="GU60" s="280"/>
      <c r="GV60" s="280"/>
      <c r="GW60" s="280"/>
      <c r="GX60" s="280"/>
      <c r="GY60" s="280"/>
      <c r="HB60" s="11" t="b">
        <v>0</v>
      </c>
      <c r="HC60" s="11" t="b">
        <v>0</v>
      </c>
      <c r="HD60" s="11" t="b">
        <v>0</v>
      </c>
      <c r="HG60" s="5"/>
      <c r="HH60" s="281" t="s">
        <v>253</v>
      </c>
      <c r="HI60" s="281"/>
      <c r="HJ60" s="281"/>
      <c r="HK60" s="281"/>
      <c r="HL60" s="281"/>
      <c r="HM60" s="281"/>
      <c r="HN60" s="281"/>
      <c r="HO60" s="281"/>
      <c r="HP60" s="5"/>
      <c r="HQ60" s="281" t="s">
        <v>123</v>
      </c>
      <c r="HR60" s="281"/>
      <c r="HS60" s="281"/>
      <c r="HT60" s="281"/>
      <c r="HU60" s="281"/>
      <c r="HV60" s="5"/>
      <c r="HW60" s="281" t="s">
        <v>124</v>
      </c>
      <c r="HX60" s="281"/>
      <c r="HY60" s="281"/>
      <c r="HZ60" s="281"/>
      <c r="IA60" s="281"/>
      <c r="IB60" s="281"/>
      <c r="IC60" s="5"/>
      <c r="ID60" s="281" t="s">
        <v>125</v>
      </c>
      <c r="IE60" s="281"/>
      <c r="IF60" s="281"/>
      <c r="IG60" s="281"/>
      <c r="IH60" s="281"/>
      <c r="II60" s="5"/>
      <c r="IJ60" s="5"/>
      <c r="IK60" s="280"/>
      <c r="IL60" s="280"/>
      <c r="IM60" s="280"/>
      <c r="IN60" s="280"/>
      <c r="IO60" s="280"/>
      <c r="IQ60" s="5"/>
      <c r="IR60" s="281" t="s">
        <v>253</v>
      </c>
      <c r="IS60" s="281"/>
      <c r="IT60" s="281"/>
      <c r="IU60" s="281"/>
      <c r="IV60" s="281"/>
      <c r="IW60" s="281"/>
      <c r="IX60" s="281"/>
      <c r="IY60" s="281"/>
      <c r="IZ60" s="5"/>
      <c r="JA60" s="281" t="s">
        <v>123</v>
      </c>
      <c r="JB60" s="281"/>
      <c r="JC60" s="281"/>
      <c r="JD60" s="281"/>
      <c r="JE60" s="281"/>
      <c r="JF60" s="5"/>
      <c r="JG60" s="281" t="s">
        <v>124</v>
      </c>
      <c r="JH60" s="281"/>
      <c r="JI60" s="281"/>
      <c r="JJ60" s="281"/>
      <c r="JK60" s="281"/>
      <c r="JL60" s="281"/>
      <c r="JM60" s="5"/>
      <c r="JN60" s="281" t="s">
        <v>125</v>
      </c>
      <c r="JO60" s="281"/>
      <c r="JP60" s="281"/>
      <c r="JQ60" s="281"/>
      <c r="JR60" s="281"/>
      <c r="JS60" s="5"/>
      <c r="JT60" s="5"/>
      <c r="JU60" s="280"/>
      <c r="JV60" s="280"/>
      <c r="JW60" s="280"/>
      <c r="JX60" s="280"/>
      <c r="JY60" s="280"/>
      <c r="KA60" s="5"/>
      <c r="KB60" s="281" t="s">
        <v>253</v>
      </c>
      <c r="KC60" s="281"/>
      <c r="KD60" s="281"/>
      <c r="KE60" s="281"/>
      <c r="KF60" s="281"/>
      <c r="KG60" s="281"/>
      <c r="KH60" s="281"/>
      <c r="KI60" s="281"/>
      <c r="KJ60" s="5"/>
      <c r="KK60" s="281" t="s">
        <v>123</v>
      </c>
      <c r="KL60" s="281"/>
      <c r="KM60" s="281"/>
      <c r="KN60" s="281"/>
      <c r="KO60" s="281"/>
      <c r="KP60" s="5"/>
      <c r="KQ60" s="281" t="s">
        <v>124</v>
      </c>
      <c r="KR60" s="281"/>
      <c r="KS60" s="281"/>
      <c r="KT60" s="281"/>
      <c r="KU60" s="281"/>
      <c r="KV60" s="281"/>
      <c r="KW60" s="5"/>
      <c r="KX60" s="281" t="s">
        <v>125</v>
      </c>
      <c r="KY60" s="281"/>
      <c r="KZ60" s="281"/>
      <c r="LA60" s="281"/>
      <c r="LB60" s="281"/>
      <c r="LC60" s="5"/>
      <c r="LD60" s="5"/>
      <c r="LE60" s="280"/>
      <c r="LF60" s="280"/>
      <c r="LG60" s="280"/>
      <c r="LH60" s="280"/>
      <c r="LI60" s="280"/>
      <c r="LK60" s="5"/>
      <c r="LL60" s="281" t="s">
        <v>253</v>
      </c>
      <c r="LM60" s="281"/>
      <c r="LN60" s="281"/>
      <c r="LO60" s="281"/>
      <c r="LP60" s="281"/>
      <c r="LQ60" s="281"/>
      <c r="LR60" s="281"/>
      <c r="LS60" s="281"/>
      <c r="LT60" s="5"/>
      <c r="LU60" s="281" t="s">
        <v>123</v>
      </c>
      <c r="LV60" s="281"/>
      <c r="LW60" s="281"/>
      <c r="LX60" s="281"/>
      <c r="LY60" s="281"/>
      <c r="LZ60" s="5"/>
      <c r="MA60" s="281" t="s">
        <v>124</v>
      </c>
      <c r="MB60" s="281"/>
      <c r="MC60" s="281"/>
      <c r="MD60" s="281"/>
      <c r="ME60" s="281"/>
      <c r="MF60" s="281"/>
      <c r="MG60" s="5"/>
      <c r="MH60" s="281" t="s">
        <v>125</v>
      </c>
      <c r="MI60" s="281"/>
      <c r="MJ60" s="281"/>
      <c r="MK60" s="281"/>
      <c r="ML60" s="281"/>
      <c r="MM60" s="5"/>
      <c r="MN60" s="5"/>
      <c r="MO60" s="280"/>
      <c r="MP60" s="280"/>
      <c r="MQ60" s="280"/>
      <c r="MR60" s="280"/>
      <c r="MS60" s="280"/>
      <c r="MU60" s="5"/>
      <c r="MV60" s="281" t="s">
        <v>253</v>
      </c>
      <c r="MW60" s="281"/>
      <c r="MX60" s="281"/>
      <c r="MY60" s="281"/>
      <c r="MZ60" s="281"/>
      <c r="NA60" s="281"/>
      <c r="NB60" s="281"/>
      <c r="NC60" s="281"/>
      <c r="ND60" s="5"/>
      <c r="NE60" s="281" t="s">
        <v>123</v>
      </c>
      <c r="NF60" s="281"/>
      <c r="NG60" s="281"/>
      <c r="NH60" s="281"/>
      <c r="NI60" s="281"/>
      <c r="NJ60" s="5"/>
      <c r="NK60" s="281" t="s">
        <v>124</v>
      </c>
      <c r="NL60" s="281"/>
      <c r="NM60" s="281"/>
      <c r="NN60" s="281"/>
      <c r="NO60" s="281"/>
      <c r="NP60" s="281"/>
      <c r="NQ60" s="5"/>
      <c r="NR60" s="281" t="s">
        <v>125</v>
      </c>
      <c r="NS60" s="281"/>
      <c r="NT60" s="281"/>
      <c r="NU60" s="281"/>
      <c r="NV60" s="281"/>
      <c r="NW60" s="5"/>
      <c r="NX60" s="5"/>
      <c r="NY60" s="280"/>
      <c r="NZ60" s="280"/>
      <c r="OA60" s="280"/>
      <c r="OB60" s="280"/>
      <c r="OC60" s="280"/>
    </row>
    <row r="61" spans="1:394" ht="15" customHeight="1">
      <c r="A61" s="5"/>
      <c r="B61" s="281" t="s">
        <v>126</v>
      </c>
      <c r="C61" s="281"/>
      <c r="D61" s="281"/>
      <c r="E61" s="281"/>
      <c r="F61" s="281"/>
      <c r="G61" s="281"/>
      <c r="H61" s="5"/>
      <c r="I61" s="5"/>
      <c r="J61" s="5"/>
      <c r="K61" s="281" t="s">
        <v>127</v>
      </c>
      <c r="L61" s="281"/>
      <c r="M61" s="281"/>
      <c r="N61" s="281"/>
      <c r="O61" s="281"/>
      <c r="P61" s="5"/>
      <c r="Q61" s="281" t="s">
        <v>128</v>
      </c>
      <c r="R61" s="281"/>
      <c r="S61" s="281"/>
      <c r="T61" s="281"/>
      <c r="U61" s="281"/>
      <c r="V61" s="5"/>
      <c r="W61" s="5"/>
      <c r="X61" s="281" t="s">
        <v>129</v>
      </c>
      <c r="Y61" s="281"/>
      <c r="Z61" s="281"/>
      <c r="AA61" s="281"/>
      <c r="AB61" s="281"/>
      <c r="AC61" s="5"/>
      <c r="AD61" s="5"/>
      <c r="AE61" s="281" t="s">
        <v>130</v>
      </c>
      <c r="AF61" s="281"/>
      <c r="AG61" s="281"/>
      <c r="AH61" s="281"/>
      <c r="AI61" s="281"/>
      <c r="AM61" s="226" t="b">
        <v>0</v>
      </c>
      <c r="AN61" s="226" t="b">
        <v>0</v>
      </c>
      <c r="AO61" s="226" t="b">
        <v>0</v>
      </c>
      <c r="AP61" s="226" t="b">
        <v>0</v>
      </c>
      <c r="AR61" s="5"/>
      <c r="AS61" s="281" t="s">
        <v>126</v>
      </c>
      <c r="AT61" s="281"/>
      <c r="AU61" s="281"/>
      <c r="AV61" s="281"/>
      <c r="AW61" s="281"/>
      <c r="AX61" s="281"/>
      <c r="AY61" s="5"/>
      <c r="AZ61" s="5"/>
      <c r="BA61" s="5"/>
      <c r="BB61" s="281" t="s">
        <v>127</v>
      </c>
      <c r="BC61" s="281"/>
      <c r="BD61" s="281"/>
      <c r="BE61" s="281"/>
      <c r="BF61" s="281"/>
      <c r="BG61" s="5"/>
      <c r="BH61" s="281" t="s">
        <v>128</v>
      </c>
      <c r="BI61" s="281"/>
      <c r="BJ61" s="281"/>
      <c r="BK61" s="281"/>
      <c r="BL61" s="281"/>
      <c r="BM61" s="5"/>
      <c r="BN61" s="5"/>
      <c r="BO61" s="281" t="s">
        <v>129</v>
      </c>
      <c r="BP61" s="281"/>
      <c r="BQ61" s="281"/>
      <c r="BR61" s="281"/>
      <c r="BS61" s="281"/>
      <c r="BT61" s="5"/>
      <c r="BU61" s="5"/>
      <c r="BV61" s="281" t="s">
        <v>130</v>
      </c>
      <c r="BW61" s="281"/>
      <c r="BX61" s="281"/>
      <c r="BY61" s="281"/>
      <c r="BZ61" s="281"/>
      <c r="CD61" s="233" t="b">
        <v>0</v>
      </c>
      <c r="CE61" s="233" t="b">
        <v>0</v>
      </c>
      <c r="CF61" s="233" t="b">
        <v>0</v>
      </c>
      <c r="CG61" s="233" t="b">
        <v>0</v>
      </c>
      <c r="CJ61" s="5"/>
      <c r="CK61" s="281" t="s">
        <v>126</v>
      </c>
      <c r="CL61" s="281"/>
      <c r="CM61" s="281"/>
      <c r="CN61" s="281"/>
      <c r="CO61" s="281"/>
      <c r="CP61" s="281"/>
      <c r="CQ61" s="5"/>
      <c r="CR61" s="5"/>
      <c r="CS61" s="5"/>
      <c r="CT61" s="281" t="s">
        <v>127</v>
      </c>
      <c r="CU61" s="281"/>
      <c r="CV61" s="281"/>
      <c r="CW61" s="281"/>
      <c r="CX61" s="281"/>
      <c r="CY61" s="5"/>
      <c r="CZ61" s="281" t="s">
        <v>128</v>
      </c>
      <c r="DA61" s="281"/>
      <c r="DB61" s="281"/>
      <c r="DC61" s="281"/>
      <c r="DD61" s="281"/>
      <c r="DE61" s="5"/>
      <c r="DF61" s="5"/>
      <c r="DG61" s="281" t="s">
        <v>129</v>
      </c>
      <c r="DH61" s="281"/>
      <c r="DI61" s="281"/>
      <c r="DJ61" s="281"/>
      <c r="DK61" s="281"/>
      <c r="DL61" s="5"/>
      <c r="DM61" s="5"/>
      <c r="DN61" s="281" t="s">
        <v>130</v>
      </c>
      <c r="DO61" s="281"/>
      <c r="DP61" s="281"/>
      <c r="DQ61" s="281"/>
      <c r="DR61" s="281"/>
      <c r="DU61" s="11" t="b">
        <v>0</v>
      </c>
      <c r="DV61" s="11" t="b">
        <v>0</v>
      </c>
      <c r="DW61" s="11" t="b">
        <v>0</v>
      </c>
      <c r="DX61" s="11" t="b">
        <v>0</v>
      </c>
      <c r="EA61" s="5"/>
      <c r="EB61" s="281" t="s">
        <v>126</v>
      </c>
      <c r="EC61" s="281"/>
      <c r="ED61" s="281"/>
      <c r="EE61" s="281"/>
      <c r="EF61" s="281"/>
      <c r="EG61" s="281"/>
      <c r="EH61" s="5"/>
      <c r="EI61" s="5"/>
      <c r="EJ61" s="5"/>
      <c r="EK61" s="281" t="s">
        <v>127</v>
      </c>
      <c r="EL61" s="281"/>
      <c r="EM61" s="281"/>
      <c r="EN61" s="281"/>
      <c r="EO61" s="281"/>
      <c r="EP61" s="5"/>
      <c r="EQ61" s="281" t="s">
        <v>128</v>
      </c>
      <c r="ER61" s="281"/>
      <c r="ES61" s="281"/>
      <c r="ET61" s="281"/>
      <c r="EU61" s="281"/>
      <c r="EV61" s="5"/>
      <c r="EW61" s="5"/>
      <c r="EX61" s="281" t="s">
        <v>129</v>
      </c>
      <c r="EY61" s="281"/>
      <c r="EZ61" s="281"/>
      <c r="FA61" s="281"/>
      <c r="FB61" s="281"/>
      <c r="FC61" s="5"/>
      <c r="FD61" s="5"/>
      <c r="FE61" s="281" t="s">
        <v>130</v>
      </c>
      <c r="FF61" s="281"/>
      <c r="FG61" s="281"/>
      <c r="FH61" s="281"/>
      <c r="FI61" s="281"/>
      <c r="FL61" s="11" t="b">
        <v>0</v>
      </c>
      <c r="FM61" s="11" t="b">
        <v>0</v>
      </c>
      <c r="FN61" s="11" t="b">
        <v>0</v>
      </c>
      <c r="FO61" s="11" t="b">
        <v>0</v>
      </c>
      <c r="FQ61" s="5"/>
      <c r="FR61" s="281" t="s">
        <v>126</v>
      </c>
      <c r="FS61" s="281"/>
      <c r="FT61" s="281"/>
      <c r="FU61" s="281"/>
      <c r="FV61" s="281"/>
      <c r="FW61" s="281"/>
      <c r="FX61" s="5"/>
      <c r="FY61" s="5"/>
      <c r="FZ61" s="5"/>
      <c r="GA61" s="281" t="s">
        <v>127</v>
      </c>
      <c r="GB61" s="281"/>
      <c r="GC61" s="281"/>
      <c r="GD61" s="281"/>
      <c r="GE61" s="281"/>
      <c r="GF61" s="5"/>
      <c r="GG61" s="281" t="s">
        <v>128</v>
      </c>
      <c r="GH61" s="281"/>
      <c r="GI61" s="281"/>
      <c r="GJ61" s="281"/>
      <c r="GK61" s="281"/>
      <c r="GL61" s="5"/>
      <c r="GM61" s="5"/>
      <c r="GN61" s="281" t="s">
        <v>129</v>
      </c>
      <c r="GO61" s="281"/>
      <c r="GP61" s="281"/>
      <c r="GQ61" s="281"/>
      <c r="GR61" s="281"/>
      <c r="GS61" s="5"/>
      <c r="GT61" s="5"/>
      <c r="GU61" s="281" t="s">
        <v>130</v>
      </c>
      <c r="GV61" s="281"/>
      <c r="GW61" s="281"/>
      <c r="GX61" s="281"/>
      <c r="GY61" s="281"/>
      <c r="HB61" s="11" t="b">
        <v>0</v>
      </c>
      <c r="HC61" s="11" t="b">
        <v>0</v>
      </c>
      <c r="HD61" s="11" t="b">
        <v>0</v>
      </c>
      <c r="HE61" s="11" t="b">
        <v>0</v>
      </c>
      <c r="HG61" s="5"/>
      <c r="HH61" s="281" t="s">
        <v>126</v>
      </c>
      <c r="HI61" s="281"/>
      <c r="HJ61" s="281"/>
      <c r="HK61" s="281"/>
      <c r="HL61" s="281"/>
      <c r="HM61" s="281"/>
      <c r="HN61" s="5"/>
      <c r="HO61" s="5"/>
      <c r="HP61" s="5"/>
      <c r="HQ61" s="281" t="s">
        <v>127</v>
      </c>
      <c r="HR61" s="281"/>
      <c r="HS61" s="281"/>
      <c r="HT61" s="281"/>
      <c r="HU61" s="281"/>
      <c r="HV61" s="5"/>
      <c r="HW61" s="281" t="s">
        <v>128</v>
      </c>
      <c r="HX61" s="281"/>
      <c r="HY61" s="281"/>
      <c r="HZ61" s="281"/>
      <c r="IA61" s="281"/>
      <c r="IB61" s="5"/>
      <c r="IC61" s="5"/>
      <c r="ID61" s="281" t="s">
        <v>129</v>
      </c>
      <c r="IE61" s="281"/>
      <c r="IF61" s="281"/>
      <c r="IG61" s="281"/>
      <c r="IH61" s="281"/>
      <c r="II61" s="5"/>
      <c r="IJ61" s="5"/>
      <c r="IK61" s="281" t="s">
        <v>130</v>
      </c>
      <c r="IL61" s="281"/>
      <c r="IM61" s="281"/>
      <c r="IN61" s="281"/>
      <c r="IO61" s="281"/>
      <c r="IQ61" s="5"/>
      <c r="IR61" s="281" t="s">
        <v>126</v>
      </c>
      <c r="IS61" s="281"/>
      <c r="IT61" s="281"/>
      <c r="IU61" s="281"/>
      <c r="IV61" s="281"/>
      <c r="IW61" s="281"/>
      <c r="IX61" s="5"/>
      <c r="IY61" s="5"/>
      <c r="IZ61" s="5"/>
      <c r="JA61" s="281" t="s">
        <v>127</v>
      </c>
      <c r="JB61" s="281"/>
      <c r="JC61" s="281"/>
      <c r="JD61" s="281"/>
      <c r="JE61" s="281"/>
      <c r="JF61" s="5"/>
      <c r="JG61" s="281" t="s">
        <v>128</v>
      </c>
      <c r="JH61" s="281"/>
      <c r="JI61" s="281"/>
      <c r="JJ61" s="281"/>
      <c r="JK61" s="281"/>
      <c r="JL61" s="5"/>
      <c r="JM61" s="5"/>
      <c r="JN61" s="281" t="s">
        <v>129</v>
      </c>
      <c r="JO61" s="281"/>
      <c r="JP61" s="281"/>
      <c r="JQ61" s="281"/>
      <c r="JR61" s="281"/>
      <c r="JS61" s="5"/>
      <c r="JT61" s="5"/>
      <c r="JU61" s="281" t="s">
        <v>130</v>
      </c>
      <c r="JV61" s="281"/>
      <c r="JW61" s="281"/>
      <c r="JX61" s="281"/>
      <c r="JY61" s="281"/>
      <c r="KA61" s="5"/>
      <c r="KB61" s="281" t="s">
        <v>126</v>
      </c>
      <c r="KC61" s="281"/>
      <c r="KD61" s="281"/>
      <c r="KE61" s="281"/>
      <c r="KF61" s="281"/>
      <c r="KG61" s="281"/>
      <c r="KH61" s="5"/>
      <c r="KI61" s="5"/>
      <c r="KJ61" s="5"/>
      <c r="KK61" s="281" t="s">
        <v>127</v>
      </c>
      <c r="KL61" s="281"/>
      <c r="KM61" s="281"/>
      <c r="KN61" s="281"/>
      <c r="KO61" s="281"/>
      <c r="KP61" s="5"/>
      <c r="KQ61" s="281" t="s">
        <v>128</v>
      </c>
      <c r="KR61" s="281"/>
      <c r="KS61" s="281"/>
      <c r="KT61" s="281"/>
      <c r="KU61" s="281"/>
      <c r="KV61" s="5"/>
      <c r="KW61" s="5"/>
      <c r="KX61" s="281" t="s">
        <v>129</v>
      </c>
      <c r="KY61" s="281"/>
      <c r="KZ61" s="281"/>
      <c r="LA61" s="281"/>
      <c r="LB61" s="281"/>
      <c r="LC61" s="5"/>
      <c r="LD61" s="5"/>
      <c r="LE61" s="281" t="s">
        <v>130</v>
      </c>
      <c r="LF61" s="281"/>
      <c r="LG61" s="281"/>
      <c r="LH61" s="281"/>
      <c r="LI61" s="281"/>
      <c r="LK61" s="5"/>
      <c r="LL61" s="281" t="s">
        <v>126</v>
      </c>
      <c r="LM61" s="281"/>
      <c r="LN61" s="281"/>
      <c r="LO61" s="281"/>
      <c r="LP61" s="281"/>
      <c r="LQ61" s="281"/>
      <c r="LR61" s="5"/>
      <c r="LS61" s="5"/>
      <c r="LT61" s="5"/>
      <c r="LU61" s="281" t="s">
        <v>127</v>
      </c>
      <c r="LV61" s="281"/>
      <c r="LW61" s="281"/>
      <c r="LX61" s="281"/>
      <c r="LY61" s="281"/>
      <c r="LZ61" s="5"/>
      <c r="MA61" s="281" t="s">
        <v>128</v>
      </c>
      <c r="MB61" s="281"/>
      <c r="MC61" s="281"/>
      <c r="MD61" s="281"/>
      <c r="ME61" s="281"/>
      <c r="MF61" s="5"/>
      <c r="MG61" s="5"/>
      <c r="MH61" s="281" t="s">
        <v>129</v>
      </c>
      <c r="MI61" s="281"/>
      <c r="MJ61" s="281"/>
      <c r="MK61" s="281"/>
      <c r="ML61" s="281"/>
      <c r="MM61" s="5"/>
      <c r="MN61" s="5"/>
      <c r="MO61" s="281" t="s">
        <v>130</v>
      </c>
      <c r="MP61" s="281"/>
      <c r="MQ61" s="281"/>
      <c r="MR61" s="281"/>
      <c r="MS61" s="281"/>
      <c r="MU61" s="5"/>
      <c r="MV61" s="281" t="s">
        <v>126</v>
      </c>
      <c r="MW61" s="281"/>
      <c r="MX61" s="281"/>
      <c r="MY61" s="281"/>
      <c r="MZ61" s="281"/>
      <c r="NA61" s="281"/>
      <c r="NB61" s="5"/>
      <c r="NC61" s="5"/>
      <c r="ND61" s="5"/>
      <c r="NE61" s="281" t="s">
        <v>127</v>
      </c>
      <c r="NF61" s="281"/>
      <c r="NG61" s="281"/>
      <c r="NH61" s="281"/>
      <c r="NI61" s="281"/>
      <c r="NJ61" s="5"/>
      <c r="NK61" s="281" t="s">
        <v>128</v>
      </c>
      <c r="NL61" s="281"/>
      <c r="NM61" s="281"/>
      <c r="NN61" s="281"/>
      <c r="NO61" s="281"/>
      <c r="NP61" s="5"/>
      <c r="NQ61" s="5"/>
      <c r="NR61" s="281" t="s">
        <v>129</v>
      </c>
      <c r="NS61" s="281"/>
      <c r="NT61" s="281"/>
      <c r="NU61" s="281"/>
      <c r="NV61" s="281"/>
      <c r="NW61" s="5"/>
      <c r="NX61" s="5"/>
      <c r="NY61" s="281" t="s">
        <v>130</v>
      </c>
      <c r="NZ61" s="281"/>
      <c r="OA61" s="281"/>
      <c r="OB61" s="281"/>
      <c r="OC61" s="281"/>
    </row>
    <row r="62" spans="1:394" ht="15" customHeight="1">
      <c r="A62" s="5"/>
      <c r="B62" s="281" t="s">
        <v>131</v>
      </c>
      <c r="C62" s="281"/>
      <c r="D62" s="281"/>
      <c r="E62" s="281"/>
      <c r="F62" s="281"/>
      <c r="G62" s="281"/>
      <c r="H62" s="281"/>
      <c r="I62" s="5"/>
      <c r="J62" s="5" t="s">
        <v>78</v>
      </c>
      <c r="K62" s="279"/>
      <c r="L62" s="279"/>
      <c r="M62" s="279"/>
      <c r="N62" s="5" t="s">
        <v>134</v>
      </c>
      <c r="O62" s="5" t="s">
        <v>79</v>
      </c>
      <c r="P62" s="5" t="s">
        <v>78</v>
      </c>
      <c r="Q62" s="279"/>
      <c r="R62" s="279"/>
      <c r="S62" s="279"/>
      <c r="T62" s="5" t="s">
        <v>134</v>
      </c>
      <c r="U62" s="5" t="s">
        <v>79</v>
      </c>
      <c r="V62" s="5"/>
      <c r="W62" s="5" t="s">
        <v>78</v>
      </c>
      <c r="X62" s="279"/>
      <c r="Y62" s="279"/>
      <c r="Z62" s="279"/>
      <c r="AA62" s="5" t="s">
        <v>134</v>
      </c>
      <c r="AB62" s="5" t="s">
        <v>79</v>
      </c>
      <c r="AC62" s="5"/>
      <c r="AD62" s="5" t="s">
        <v>78</v>
      </c>
      <c r="AE62" s="279"/>
      <c r="AF62" s="279"/>
      <c r="AG62" s="279"/>
      <c r="AH62" s="5" t="s">
        <v>134</v>
      </c>
      <c r="AI62" s="5" t="s">
        <v>79</v>
      </c>
      <c r="AJ62" s="5"/>
      <c r="AK62" s="5"/>
      <c r="AL62" s="129"/>
      <c r="AQ62" s="129"/>
      <c r="AR62" s="5"/>
      <c r="AS62" s="281" t="s">
        <v>131</v>
      </c>
      <c r="AT62" s="281"/>
      <c r="AU62" s="281"/>
      <c r="AV62" s="281"/>
      <c r="AW62" s="281"/>
      <c r="AX62" s="281"/>
      <c r="AY62" s="281"/>
      <c r="AZ62" s="5"/>
      <c r="BA62" s="5" t="s">
        <v>78</v>
      </c>
      <c r="BB62" s="285"/>
      <c r="BC62" s="285"/>
      <c r="BD62" s="285"/>
      <c r="BE62" s="5" t="s">
        <v>134</v>
      </c>
      <c r="BF62" s="5" t="s">
        <v>79</v>
      </c>
      <c r="BG62" s="5" t="s">
        <v>78</v>
      </c>
      <c r="BH62" s="285"/>
      <c r="BI62" s="285"/>
      <c r="BJ62" s="285"/>
      <c r="BK62" s="5" t="s">
        <v>134</v>
      </c>
      <c r="BL62" s="5" t="s">
        <v>79</v>
      </c>
      <c r="BM62" s="5"/>
      <c r="BN62" s="5" t="s">
        <v>78</v>
      </c>
      <c r="BO62" s="285"/>
      <c r="BP62" s="285"/>
      <c r="BQ62" s="285"/>
      <c r="BR62" s="5" t="s">
        <v>134</v>
      </c>
      <c r="BS62" s="5" t="s">
        <v>79</v>
      </c>
      <c r="BT62" s="5"/>
      <c r="BU62" s="5" t="s">
        <v>78</v>
      </c>
      <c r="BV62" s="285"/>
      <c r="BW62" s="285"/>
      <c r="BX62" s="285"/>
      <c r="BY62" s="5" t="s">
        <v>134</v>
      </c>
      <c r="BZ62" s="5" t="s">
        <v>79</v>
      </c>
      <c r="CA62" s="5"/>
      <c r="CB62" s="5"/>
      <c r="CC62" s="129"/>
      <c r="CD62" s="226"/>
      <c r="CE62" s="226"/>
      <c r="CF62" s="226"/>
      <c r="CG62" s="226"/>
      <c r="CH62" s="129"/>
      <c r="CI62" s="5"/>
      <c r="CJ62" s="5"/>
      <c r="CK62" s="281" t="s">
        <v>131</v>
      </c>
      <c r="CL62" s="281"/>
      <c r="CM62" s="281"/>
      <c r="CN62" s="281"/>
      <c r="CO62" s="281"/>
      <c r="CP62" s="281"/>
      <c r="CQ62" s="281"/>
      <c r="CR62" s="5"/>
      <c r="CS62" s="5" t="s">
        <v>78</v>
      </c>
      <c r="CT62" s="285"/>
      <c r="CU62" s="285"/>
      <c r="CV62" s="285"/>
      <c r="CW62" s="5" t="s">
        <v>134</v>
      </c>
      <c r="CX62" s="5" t="s">
        <v>79</v>
      </c>
      <c r="CY62" s="5" t="s">
        <v>78</v>
      </c>
      <c r="CZ62" s="285"/>
      <c r="DA62" s="285"/>
      <c r="DB62" s="285"/>
      <c r="DC62" s="5" t="s">
        <v>134</v>
      </c>
      <c r="DD62" s="5" t="s">
        <v>79</v>
      </c>
      <c r="DE62" s="5"/>
      <c r="DF62" s="5" t="s">
        <v>78</v>
      </c>
      <c r="DG62" s="285"/>
      <c r="DH62" s="285"/>
      <c r="DI62" s="285"/>
      <c r="DJ62" s="5" t="s">
        <v>134</v>
      </c>
      <c r="DK62" s="5" t="s">
        <v>79</v>
      </c>
      <c r="DL62" s="5"/>
      <c r="DM62" s="5" t="s">
        <v>78</v>
      </c>
      <c r="DN62" s="285"/>
      <c r="DO62" s="285"/>
      <c r="DP62" s="285"/>
      <c r="DQ62" s="5" t="s">
        <v>134</v>
      </c>
      <c r="DR62" s="5" t="s">
        <v>79</v>
      </c>
      <c r="DS62" s="5"/>
      <c r="DT62" s="5"/>
      <c r="DU62" s="231"/>
      <c r="DV62" s="231"/>
      <c r="DW62" s="231"/>
      <c r="DX62" s="231"/>
      <c r="DY62" s="231"/>
      <c r="DZ62" s="5"/>
      <c r="EA62" s="5"/>
      <c r="EB62" s="281" t="s">
        <v>131</v>
      </c>
      <c r="EC62" s="281"/>
      <c r="ED62" s="281"/>
      <c r="EE62" s="281"/>
      <c r="EF62" s="281"/>
      <c r="EG62" s="281"/>
      <c r="EH62" s="281"/>
      <c r="EI62" s="5"/>
      <c r="EJ62" s="5" t="s">
        <v>78</v>
      </c>
      <c r="EK62" s="285"/>
      <c r="EL62" s="285"/>
      <c r="EM62" s="285"/>
      <c r="EN62" s="5" t="s">
        <v>134</v>
      </c>
      <c r="EO62" s="5" t="s">
        <v>79</v>
      </c>
      <c r="EP62" s="5" t="s">
        <v>78</v>
      </c>
      <c r="EQ62" s="285"/>
      <c r="ER62" s="285"/>
      <c r="ES62" s="285"/>
      <c r="ET62" s="5" t="s">
        <v>134</v>
      </c>
      <c r="EU62" s="5" t="s">
        <v>79</v>
      </c>
      <c r="EV62" s="5"/>
      <c r="EW62" s="5" t="s">
        <v>78</v>
      </c>
      <c r="EX62" s="285"/>
      <c r="EY62" s="285"/>
      <c r="EZ62" s="285"/>
      <c r="FA62" s="5" t="s">
        <v>134</v>
      </c>
      <c r="FB62" s="5" t="s">
        <v>79</v>
      </c>
      <c r="FC62" s="5"/>
      <c r="FD62" s="5" t="s">
        <v>78</v>
      </c>
      <c r="FE62" s="285"/>
      <c r="FF62" s="285"/>
      <c r="FG62" s="285"/>
      <c r="FH62" s="5" t="s">
        <v>134</v>
      </c>
      <c r="FI62" s="5" t="s">
        <v>79</v>
      </c>
      <c r="FJ62" s="5"/>
      <c r="FK62" s="5"/>
      <c r="FL62" s="231"/>
      <c r="FM62" s="231"/>
      <c r="FN62" s="231"/>
      <c r="FO62" s="231"/>
      <c r="FP62" s="5"/>
      <c r="FQ62" s="5"/>
      <c r="FR62" s="281" t="s">
        <v>131</v>
      </c>
      <c r="FS62" s="281"/>
      <c r="FT62" s="281"/>
      <c r="FU62" s="281"/>
      <c r="FV62" s="281"/>
      <c r="FW62" s="281"/>
      <c r="FX62" s="281"/>
      <c r="FY62" s="5"/>
      <c r="FZ62" s="5" t="s">
        <v>78</v>
      </c>
      <c r="GA62" s="285"/>
      <c r="GB62" s="285"/>
      <c r="GC62" s="285"/>
      <c r="GD62" s="5" t="s">
        <v>134</v>
      </c>
      <c r="GE62" s="5" t="s">
        <v>79</v>
      </c>
      <c r="GF62" s="5" t="s">
        <v>78</v>
      </c>
      <c r="GG62" s="285"/>
      <c r="GH62" s="285"/>
      <c r="GI62" s="285"/>
      <c r="GJ62" s="5" t="s">
        <v>134</v>
      </c>
      <c r="GK62" s="5" t="s">
        <v>79</v>
      </c>
      <c r="GL62" s="5"/>
      <c r="GM62" s="5" t="s">
        <v>78</v>
      </c>
      <c r="GN62" s="285"/>
      <c r="GO62" s="285"/>
      <c r="GP62" s="285"/>
      <c r="GQ62" s="5" t="s">
        <v>134</v>
      </c>
      <c r="GR62" s="5" t="s">
        <v>79</v>
      </c>
      <c r="GS62" s="5"/>
      <c r="GT62" s="5" t="s">
        <v>78</v>
      </c>
      <c r="GU62" s="285"/>
      <c r="GV62" s="285"/>
      <c r="GW62" s="285"/>
      <c r="GX62" s="5" t="s">
        <v>134</v>
      </c>
      <c r="GY62" s="5" t="s">
        <v>79</v>
      </c>
      <c r="GZ62" s="5"/>
      <c r="HA62" s="5"/>
      <c r="HB62" s="231"/>
      <c r="HC62" s="231"/>
      <c r="HD62" s="231"/>
      <c r="HE62" s="231"/>
      <c r="HF62" s="5"/>
      <c r="HG62" s="5"/>
      <c r="HH62" s="281" t="s">
        <v>131</v>
      </c>
      <c r="HI62" s="281"/>
      <c r="HJ62" s="281"/>
      <c r="HK62" s="281"/>
      <c r="HL62" s="281"/>
      <c r="HM62" s="281"/>
      <c r="HN62" s="281"/>
      <c r="HO62" s="5"/>
      <c r="HP62" s="5" t="s">
        <v>78</v>
      </c>
      <c r="HQ62" s="279"/>
      <c r="HR62" s="279"/>
      <c r="HS62" s="279"/>
      <c r="HT62" s="5" t="s">
        <v>134</v>
      </c>
      <c r="HU62" s="5" t="s">
        <v>79</v>
      </c>
      <c r="HV62" s="5" t="s">
        <v>78</v>
      </c>
      <c r="HW62" s="279"/>
      <c r="HX62" s="279"/>
      <c r="HY62" s="279"/>
      <c r="HZ62" s="5" t="s">
        <v>134</v>
      </c>
      <c r="IA62" s="5" t="s">
        <v>79</v>
      </c>
      <c r="IB62" s="5"/>
      <c r="IC62" s="5" t="s">
        <v>78</v>
      </c>
      <c r="ID62" s="279"/>
      <c r="IE62" s="279"/>
      <c r="IF62" s="279"/>
      <c r="IG62" s="5" t="s">
        <v>134</v>
      </c>
      <c r="IH62" s="5" t="s">
        <v>79</v>
      </c>
      <c r="II62" s="5"/>
      <c r="IJ62" s="5" t="s">
        <v>78</v>
      </c>
      <c r="IK62" s="279"/>
      <c r="IL62" s="279"/>
      <c r="IM62" s="279"/>
      <c r="IN62" s="5" t="s">
        <v>134</v>
      </c>
      <c r="IO62" s="5" t="s">
        <v>79</v>
      </c>
      <c r="IP62" s="5"/>
      <c r="IQ62" s="5"/>
      <c r="IR62" s="281" t="s">
        <v>131</v>
      </c>
      <c r="IS62" s="281"/>
      <c r="IT62" s="281"/>
      <c r="IU62" s="281"/>
      <c r="IV62" s="281"/>
      <c r="IW62" s="281"/>
      <c r="IX62" s="281"/>
      <c r="IY62" s="5"/>
      <c r="IZ62" s="5" t="s">
        <v>78</v>
      </c>
      <c r="JA62" s="279"/>
      <c r="JB62" s="279"/>
      <c r="JC62" s="279"/>
      <c r="JD62" s="5" t="s">
        <v>134</v>
      </c>
      <c r="JE62" s="5" t="s">
        <v>79</v>
      </c>
      <c r="JF62" s="5" t="s">
        <v>78</v>
      </c>
      <c r="JG62" s="279"/>
      <c r="JH62" s="279"/>
      <c r="JI62" s="279"/>
      <c r="JJ62" s="5" t="s">
        <v>134</v>
      </c>
      <c r="JK62" s="5" t="s">
        <v>79</v>
      </c>
      <c r="JL62" s="5"/>
      <c r="JM62" s="5" t="s">
        <v>78</v>
      </c>
      <c r="JN62" s="279"/>
      <c r="JO62" s="279"/>
      <c r="JP62" s="279"/>
      <c r="JQ62" s="5" t="s">
        <v>134</v>
      </c>
      <c r="JR62" s="5" t="s">
        <v>79</v>
      </c>
      <c r="JS62" s="5"/>
      <c r="JT62" s="5" t="s">
        <v>78</v>
      </c>
      <c r="JU62" s="279"/>
      <c r="JV62" s="279"/>
      <c r="JW62" s="279"/>
      <c r="JX62" s="5" t="s">
        <v>134</v>
      </c>
      <c r="JY62" s="5" t="s">
        <v>79</v>
      </c>
      <c r="JZ62" s="5"/>
      <c r="KA62" s="5"/>
      <c r="KB62" s="281" t="s">
        <v>131</v>
      </c>
      <c r="KC62" s="281"/>
      <c r="KD62" s="281"/>
      <c r="KE62" s="281"/>
      <c r="KF62" s="281"/>
      <c r="KG62" s="281"/>
      <c r="KH62" s="281"/>
      <c r="KI62" s="5"/>
      <c r="KJ62" s="5" t="s">
        <v>78</v>
      </c>
      <c r="KK62" s="279"/>
      <c r="KL62" s="279"/>
      <c r="KM62" s="279"/>
      <c r="KN62" s="5" t="s">
        <v>134</v>
      </c>
      <c r="KO62" s="5" t="s">
        <v>79</v>
      </c>
      <c r="KP62" s="5" t="s">
        <v>78</v>
      </c>
      <c r="KQ62" s="279"/>
      <c r="KR62" s="279"/>
      <c r="KS62" s="279"/>
      <c r="KT62" s="5" t="s">
        <v>134</v>
      </c>
      <c r="KU62" s="5" t="s">
        <v>79</v>
      </c>
      <c r="KV62" s="5"/>
      <c r="KW62" s="5" t="s">
        <v>78</v>
      </c>
      <c r="KX62" s="279"/>
      <c r="KY62" s="279"/>
      <c r="KZ62" s="279"/>
      <c r="LA62" s="5" t="s">
        <v>134</v>
      </c>
      <c r="LB62" s="5" t="s">
        <v>79</v>
      </c>
      <c r="LC62" s="5"/>
      <c r="LD62" s="5" t="s">
        <v>78</v>
      </c>
      <c r="LE62" s="279"/>
      <c r="LF62" s="279"/>
      <c r="LG62" s="279"/>
      <c r="LH62" s="5" t="s">
        <v>134</v>
      </c>
      <c r="LI62" s="5" t="s">
        <v>79</v>
      </c>
      <c r="LJ62" s="5"/>
      <c r="LK62" s="5"/>
      <c r="LL62" s="281" t="s">
        <v>131</v>
      </c>
      <c r="LM62" s="281"/>
      <c r="LN62" s="281"/>
      <c r="LO62" s="281"/>
      <c r="LP62" s="281"/>
      <c r="LQ62" s="281"/>
      <c r="LR62" s="281"/>
      <c r="LS62" s="5"/>
      <c r="LT62" s="5" t="s">
        <v>78</v>
      </c>
      <c r="LU62" s="279"/>
      <c r="LV62" s="279"/>
      <c r="LW62" s="279"/>
      <c r="LX62" s="5" t="s">
        <v>134</v>
      </c>
      <c r="LY62" s="5" t="s">
        <v>79</v>
      </c>
      <c r="LZ62" s="5" t="s">
        <v>78</v>
      </c>
      <c r="MA62" s="279"/>
      <c r="MB62" s="279"/>
      <c r="MC62" s="279"/>
      <c r="MD62" s="5" t="s">
        <v>134</v>
      </c>
      <c r="ME62" s="5" t="s">
        <v>79</v>
      </c>
      <c r="MF62" s="5"/>
      <c r="MG62" s="5" t="s">
        <v>78</v>
      </c>
      <c r="MH62" s="279"/>
      <c r="MI62" s="279"/>
      <c r="MJ62" s="279"/>
      <c r="MK62" s="5" t="s">
        <v>134</v>
      </c>
      <c r="ML62" s="5" t="s">
        <v>79</v>
      </c>
      <c r="MM62" s="5"/>
      <c r="MN62" s="5" t="s">
        <v>78</v>
      </c>
      <c r="MO62" s="279"/>
      <c r="MP62" s="279"/>
      <c r="MQ62" s="279"/>
      <c r="MR62" s="5" t="s">
        <v>134</v>
      </c>
      <c r="MS62" s="5" t="s">
        <v>79</v>
      </c>
      <c r="MT62" s="5"/>
      <c r="MU62" s="5"/>
      <c r="MV62" s="281" t="s">
        <v>131</v>
      </c>
      <c r="MW62" s="281"/>
      <c r="MX62" s="281"/>
      <c r="MY62" s="281"/>
      <c r="MZ62" s="281"/>
      <c r="NA62" s="281"/>
      <c r="NB62" s="281"/>
      <c r="NC62" s="5"/>
      <c r="ND62" s="5" t="s">
        <v>78</v>
      </c>
      <c r="NE62" s="279"/>
      <c r="NF62" s="279"/>
      <c r="NG62" s="279"/>
      <c r="NH62" s="5" t="s">
        <v>134</v>
      </c>
      <c r="NI62" s="5" t="s">
        <v>79</v>
      </c>
      <c r="NJ62" s="5" t="s">
        <v>78</v>
      </c>
      <c r="NK62" s="279"/>
      <c r="NL62" s="279"/>
      <c r="NM62" s="279"/>
      <c r="NN62" s="5" t="s">
        <v>134</v>
      </c>
      <c r="NO62" s="5" t="s">
        <v>79</v>
      </c>
      <c r="NP62" s="5"/>
      <c r="NQ62" s="5" t="s">
        <v>78</v>
      </c>
      <c r="NR62" s="279"/>
      <c r="NS62" s="279"/>
      <c r="NT62" s="279"/>
      <c r="NU62" s="5" t="s">
        <v>134</v>
      </c>
      <c r="NV62" s="5" t="s">
        <v>79</v>
      </c>
      <c r="NW62" s="5"/>
      <c r="NX62" s="5" t="s">
        <v>78</v>
      </c>
      <c r="NY62" s="279"/>
      <c r="NZ62" s="279"/>
      <c r="OA62" s="279"/>
      <c r="OB62" s="5" t="s">
        <v>134</v>
      </c>
      <c r="OC62" s="5" t="s">
        <v>79</v>
      </c>
      <c r="OD62" s="5"/>
    </row>
    <row r="63" spans="1:394" ht="15" customHeight="1">
      <c r="A63" s="5"/>
      <c r="B63" s="275" t="s">
        <v>135</v>
      </c>
      <c r="C63" s="275"/>
      <c r="D63" s="275"/>
      <c r="E63" s="275"/>
      <c r="F63" s="275"/>
      <c r="G63" s="275"/>
      <c r="H63" s="275"/>
      <c r="I63" s="275"/>
      <c r="J63" s="5" t="s">
        <v>78</v>
      </c>
      <c r="K63" s="291"/>
      <c r="L63" s="291"/>
      <c r="M63" s="291"/>
      <c r="N63" s="5" t="s">
        <v>84</v>
      </c>
      <c r="O63" s="5" t="s">
        <v>79</v>
      </c>
      <c r="P63" s="5" t="s">
        <v>78</v>
      </c>
      <c r="Q63" s="291"/>
      <c r="R63" s="291"/>
      <c r="S63" s="291"/>
      <c r="T63" s="5" t="s">
        <v>84</v>
      </c>
      <c r="U63" s="5" t="s">
        <v>79</v>
      </c>
      <c r="V63" s="5"/>
      <c r="W63" s="5" t="s">
        <v>78</v>
      </c>
      <c r="X63" s="291"/>
      <c r="Y63" s="291"/>
      <c r="Z63" s="291"/>
      <c r="AA63" s="5" t="s">
        <v>84</v>
      </c>
      <c r="AB63" s="5" t="s">
        <v>79</v>
      </c>
      <c r="AC63" s="5"/>
      <c r="AD63" s="5" t="s">
        <v>78</v>
      </c>
      <c r="AE63" s="291"/>
      <c r="AF63" s="291"/>
      <c r="AG63" s="291"/>
      <c r="AH63" s="5" t="s">
        <v>84</v>
      </c>
      <c r="AI63" s="5" t="s">
        <v>79</v>
      </c>
      <c r="AJ63" s="5"/>
      <c r="AK63" s="5"/>
      <c r="AL63" s="129"/>
      <c r="AQ63" s="129"/>
      <c r="AR63" s="5"/>
      <c r="AS63" s="275" t="s">
        <v>135</v>
      </c>
      <c r="AT63" s="275"/>
      <c r="AU63" s="275"/>
      <c r="AV63" s="275"/>
      <c r="AW63" s="275"/>
      <c r="AX63" s="275"/>
      <c r="AY63" s="275"/>
      <c r="AZ63" s="275"/>
      <c r="BA63" s="5" t="s">
        <v>78</v>
      </c>
      <c r="BB63" s="285"/>
      <c r="BC63" s="285"/>
      <c r="BD63" s="285"/>
      <c r="BE63" s="5" t="s">
        <v>84</v>
      </c>
      <c r="BF63" s="5" t="s">
        <v>79</v>
      </c>
      <c r="BG63" s="5" t="s">
        <v>78</v>
      </c>
      <c r="BH63" s="285"/>
      <c r="BI63" s="285"/>
      <c r="BJ63" s="285"/>
      <c r="BK63" s="5" t="s">
        <v>84</v>
      </c>
      <c r="BL63" s="5" t="s">
        <v>79</v>
      </c>
      <c r="BM63" s="5"/>
      <c r="BN63" s="5" t="s">
        <v>78</v>
      </c>
      <c r="BO63" s="285"/>
      <c r="BP63" s="285"/>
      <c r="BQ63" s="285"/>
      <c r="BR63" s="5" t="s">
        <v>84</v>
      </c>
      <c r="BS63" s="5" t="s">
        <v>79</v>
      </c>
      <c r="BT63" s="5"/>
      <c r="BU63" s="5" t="s">
        <v>78</v>
      </c>
      <c r="BV63" s="285"/>
      <c r="BW63" s="285"/>
      <c r="BX63" s="285"/>
      <c r="BY63" s="5" t="s">
        <v>84</v>
      </c>
      <c r="BZ63" s="5" t="s">
        <v>79</v>
      </c>
      <c r="CA63" s="5"/>
      <c r="CB63" s="5"/>
      <c r="CC63" s="129"/>
      <c r="CD63" s="226"/>
      <c r="CE63" s="226"/>
      <c r="CF63" s="226"/>
      <c r="CG63" s="226"/>
      <c r="CH63" s="129"/>
      <c r="CI63" s="5"/>
      <c r="CJ63" s="5"/>
      <c r="CK63" s="275" t="s">
        <v>135</v>
      </c>
      <c r="CL63" s="275"/>
      <c r="CM63" s="275"/>
      <c r="CN63" s="275"/>
      <c r="CO63" s="275"/>
      <c r="CP63" s="275"/>
      <c r="CQ63" s="275"/>
      <c r="CR63" s="275"/>
      <c r="CS63" s="5" t="s">
        <v>78</v>
      </c>
      <c r="CT63" s="285"/>
      <c r="CU63" s="285"/>
      <c r="CV63" s="285"/>
      <c r="CW63" s="5" t="s">
        <v>84</v>
      </c>
      <c r="CX63" s="5" t="s">
        <v>79</v>
      </c>
      <c r="CY63" s="5" t="s">
        <v>78</v>
      </c>
      <c r="CZ63" s="285"/>
      <c r="DA63" s="285"/>
      <c r="DB63" s="285"/>
      <c r="DC63" s="5" t="s">
        <v>84</v>
      </c>
      <c r="DD63" s="5" t="s">
        <v>79</v>
      </c>
      <c r="DE63" s="5"/>
      <c r="DF63" s="5" t="s">
        <v>78</v>
      </c>
      <c r="DG63" s="285"/>
      <c r="DH63" s="285"/>
      <c r="DI63" s="285"/>
      <c r="DJ63" s="5" t="s">
        <v>84</v>
      </c>
      <c r="DK63" s="5" t="s">
        <v>79</v>
      </c>
      <c r="DL63" s="5"/>
      <c r="DM63" s="5" t="s">
        <v>78</v>
      </c>
      <c r="DN63" s="285"/>
      <c r="DO63" s="285"/>
      <c r="DP63" s="285"/>
      <c r="DQ63" s="5" t="s">
        <v>84</v>
      </c>
      <c r="DR63" s="5" t="s">
        <v>79</v>
      </c>
      <c r="DS63" s="5"/>
      <c r="DT63" s="5"/>
      <c r="DU63" s="231"/>
      <c r="DV63" s="231"/>
      <c r="DW63" s="231"/>
      <c r="DX63" s="231"/>
      <c r="DY63" s="231"/>
      <c r="DZ63" s="5"/>
      <c r="EA63" s="5"/>
      <c r="EB63" s="275" t="s">
        <v>135</v>
      </c>
      <c r="EC63" s="275"/>
      <c r="ED63" s="275"/>
      <c r="EE63" s="275"/>
      <c r="EF63" s="275"/>
      <c r="EG63" s="275"/>
      <c r="EH63" s="275"/>
      <c r="EI63" s="275"/>
      <c r="EJ63" s="5" t="s">
        <v>78</v>
      </c>
      <c r="EK63" s="285"/>
      <c r="EL63" s="285"/>
      <c r="EM63" s="285"/>
      <c r="EN63" s="5" t="s">
        <v>84</v>
      </c>
      <c r="EO63" s="5" t="s">
        <v>79</v>
      </c>
      <c r="EP63" s="5" t="s">
        <v>78</v>
      </c>
      <c r="EQ63" s="285"/>
      <c r="ER63" s="285"/>
      <c r="ES63" s="285"/>
      <c r="ET63" s="5" t="s">
        <v>84</v>
      </c>
      <c r="EU63" s="5" t="s">
        <v>79</v>
      </c>
      <c r="EV63" s="5"/>
      <c r="EW63" s="5" t="s">
        <v>78</v>
      </c>
      <c r="EX63" s="285"/>
      <c r="EY63" s="285"/>
      <c r="EZ63" s="285"/>
      <c r="FA63" s="5" t="s">
        <v>84</v>
      </c>
      <c r="FB63" s="5" t="s">
        <v>79</v>
      </c>
      <c r="FC63" s="5"/>
      <c r="FD63" s="5" t="s">
        <v>78</v>
      </c>
      <c r="FE63" s="285"/>
      <c r="FF63" s="285"/>
      <c r="FG63" s="285"/>
      <c r="FH63" s="5" t="s">
        <v>84</v>
      </c>
      <c r="FI63" s="5" t="s">
        <v>79</v>
      </c>
      <c r="FJ63" s="5"/>
      <c r="FK63" s="5"/>
      <c r="FL63" s="231"/>
      <c r="FM63" s="231"/>
      <c r="FN63" s="231"/>
      <c r="FO63" s="231"/>
      <c r="FP63" s="5"/>
      <c r="FQ63" s="5"/>
      <c r="FR63" s="275" t="s">
        <v>135</v>
      </c>
      <c r="FS63" s="275"/>
      <c r="FT63" s="275"/>
      <c r="FU63" s="275"/>
      <c r="FV63" s="275"/>
      <c r="FW63" s="275"/>
      <c r="FX63" s="275"/>
      <c r="FY63" s="275"/>
      <c r="FZ63" s="5" t="s">
        <v>78</v>
      </c>
      <c r="GA63" s="285"/>
      <c r="GB63" s="285"/>
      <c r="GC63" s="285"/>
      <c r="GD63" s="5" t="s">
        <v>84</v>
      </c>
      <c r="GE63" s="5" t="s">
        <v>79</v>
      </c>
      <c r="GF63" s="5" t="s">
        <v>78</v>
      </c>
      <c r="GG63" s="285"/>
      <c r="GH63" s="285"/>
      <c r="GI63" s="285"/>
      <c r="GJ63" s="5" t="s">
        <v>84</v>
      </c>
      <c r="GK63" s="5" t="s">
        <v>79</v>
      </c>
      <c r="GL63" s="5"/>
      <c r="GM63" s="5" t="s">
        <v>78</v>
      </c>
      <c r="GN63" s="285"/>
      <c r="GO63" s="285"/>
      <c r="GP63" s="285"/>
      <c r="GQ63" s="5" t="s">
        <v>84</v>
      </c>
      <c r="GR63" s="5" t="s">
        <v>79</v>
      </c>
      <c r="GS63" s="5"/>
      <c r="GT63" s="5" t="s">
        <v>78</v>
      </c>
      <c r="GU63" s="285"/>
      <c r="GV63" s="285"/>
      <c r="GW63" s="285"/>
      <c r="GX63" s="5" t="s">
        <v>84</v>
      </c>
      <c r="GY63" s="5" t="s">
        <v>79</v>
      </c>
      <c r="GZ63" s="5"/>
      <c r="HA63" s="5"/>
      <c r="HB63" s="231"/>
      <c r="HC63" s="231"/>
      <c r="HD63" s="231"/>
      <c r="HE63" s="231"/>
      <c r="HF63" s="5"/>
      <c r="HG63" s="5"/>
      <c r="HH63" s="275" t="s">
        <v>135</v>
      </c>
      <c r="HI63" s="275"/>
      <c r="HJ63" s="275"/>
      <c r="HK63" s="275"/>
      <c r="HL63" s="275"/>
      <c r="HM63" s="275"/>
      <c r="HN63" s="275"/>
      <c r="HO63" s="275"/>
      <c r="HP63" s="5" t="s">
        <v>78</v>
      </c>
      <c r="HQ63" s="291"/>
      <c r="HR63" s="291"/>
      <c r="HS63" s="291"/>
      <c r="HT63" s="5" t="s">
        <v>84</v>
      </c>
      <c r="HU63" s="5" t="s">
        <v>79</v>
      </c>
      <c r="HV63" s="5" t="s">
        <v>78</v>
      </c>
      <c r="HW63" s="291"/>
      <c r="HX63" s="291"/>
      <c r="HY63" s="291"/>
      <c r="HZ63" s="5" t="s">
        <v>84</v>
      </c>
      <c r="IA63" s="5" t="s">
        <v>79</v>
      </c>
      <c r="IB63" s="5"/>
      <c r="IC63" s="5" t="s">
        <v>78</v>
      </c>
      <c r="ID63" s="291"/>
      <c r="IE63" s="291"/>
      <c r="IF63" s="291"/>
      <c r="IG63" s="5" t="s">
        <v>84</v>
      </c>
      <c r="IH63" s="5" t="s">
        <v>79</v>
      </c>
      <c r="II63" s="5"/>
      <c r="IJ63" s="5" t="s">
        <v>78</v>
      </c>
      <c r="IK63" s="291"/>
      <c r="IL63" s="291"/>
      <c r="IM63" s="291"/>
      <c r="IN63" s="5" t="s">
        <v>84</v>
      </c>
      <c r="IO63" s="5" t="s">
        <v>79</v>
      </c>
      <c r="IP63" s="5"/>
      <c r="IQ63" s="5"/>
      <c r="IR63" s="275" t="s">
        <v>135</v>
      </c>
      <c r="IS63" s="275"/>
      <c r="IT63" s="275"/>
      <c r="IU63" s="275"/>
      <c r="IV63" s="275"/>
      <c r="IW63" s="275"/>
      <c r="IX63" s="275"/>
      <c r="IY63" s="275"/>
      <c r="IZ63" s="5" t="s">
        <v>78</v>
      </c>
      <c r="JA63" s="291"/>
      <c r="JB63" s="291"/>
      <c r="JC63" s="291"/>
      <c r="JD63" s="5" t="s">
        <v>84</v>
      </c>
      <c r="JE63" s="5" t="s">
        <v>79</v>
      </c>
      <c r="JF63" s="5" t="s">
        <v>78</v>
      </c>
      <c r="JG63" s="291"/>
      <c r="JH63" s="291"/>
      <c r="JI63" s="291"/>
      <c r="JJ63" s="5" t="s">
        <v>84</v>
      </c>
      <c r="JK63" s="5" t="s">
        <v>79</v>
      </c>
      <c r="JL63" s="5"/>
      <c r="JM63" s="5" t="s">
        <v>78</v>
      </c>
      <c r="JN63" s="291"/>
      <c r="JO63" s="291"/>
      <c r="JP63" s="291"/>
      <c r="JQ63" s="5" t="s">
        <v>84</v>
      </c>
      <c r="JR63" s="5" t="s">
        <v>79</v>
      </c>
      <c r="JS63" s="5"/>
      <c r="JT63" s="5" t="s">
        <v>78</v>
      </c>
      <c r="JU63" s="291"/>
      <c r="JV63" s="291"/>
      <c r="JW63" s="291"/>
      <c r="JX63" s="5" t="s">
        <v>84</v>
      </c>
      <c r="JY63" s="5" t="s">
        <v>79</v>
      </c>
      <c r="JZ63" s="5"/>
      <c r="KA63" s="5"/>
      <c r="KB63" s="275" t="s">
        <v>135</v>
      </c>
      <c r="KC63" s="275"/>
      <c r="KD63" s="275"/>
      <c r="KE63" s="275"/>
      <c r="KF63" s="275"/>
      <c r="KG63" s="275"/>
      <c r="KH63" s="275"/>
      <c r="KI63" s="275"/>
      <c r="KJ63" s="5" t="s">
        <v>78</v>
      </c>
      <c r="KK63" s="291"/>
      <c r="KL63" s="291"/>
      <c r="KM63" s="291"/>
      <c r="KN63" s="5" t="s">
        <v>84</v>
      </c>
      <c r="KO63" s="5" t="s">
        <v>79</v>
      </c>
      <c r="KP63" s="5" t="s">
        <v>78</v>
      </c>
      <c r="KQ63" s="291"/>
      <c r="KR63" s="291"/>
      <c r="KS63" s="291"/>
      <c r="KT63" s="5" t="s">
        <v>84</v>
      </c>
      <c r="KU63" s="5" t="s">
        <v>79</v>
      </c>
      <c r="KV63" s="5"/>
      <c r="KW63" s="5" t="s">
        <v>78</v>
      </c>
      <c r="KX63" s="291"/>
      <c r="KY63" s="291"/>
      <c r="KZ63" s="291"/>
      <c r="LA63" s="5" t="s">
        <v>84</v>
      </c>
      <c r="LB63" s="5" t="s">
        <v>79</v>
      </c>
      <c r="LC63" s="5"/>
      <c r="LD63" s="5" t="s">
        <v>78</v>
      </c>
      <c r="LE63" s="291"/>
      <c r="LF63" s="291"/>
      <c r="LG63" s="291"/>
      <c r="LH63" s="5" t="s">
        <v>84</v>
      </c>
      <c r="LI63" s="5" t="s">
        <v>79</v>
      </c>
      <c r="LJ63" s="5"/>
      <c r="LK63" s="5"/>
      <c r="LL63" s="275" t="s">
        <v>135</v>
      </c>
      <c r="LM63" s="275"/>
      <c r="LN63" s="275"/>
      <c r="LO63" s="275"/>
      <c r="LP63" s="275"/>
      <c r="LQ63" s="275"/>
      <c r="LR63" s="275"/>
      <c r="LS63" s="275"/>
      <c r="LT63" s="5" t="s">
        <v>78</v>
      </c>
      <c r="LU63" s="291"/>
      <c r="LV63" s="291"/>
      <c r="LW63" s="291"/>
      <c r="LX63" s="5" t="s">
        <v>84</v>
      </c>
      <c r="LY63" s="5" t="s">
        <v>79</v>
      </c>
      <c r="LZ63" s="5" t="s">
        <v>78</v>
      </c>
      <c r="MA63" s="291"/>
      <c r="MB63" s="291"/>
      <c r="MC63" s="291"/>
      <c r="MD63" s="5" t="s">
        <v>84</v>
      </c>
      <c r="ME63" s="5" t="s">
        <v>79</v>
      </c>
      <c r="MF63" s="5"/>
      <c r="MG63" s="5" t="s">
        <v>78</v>
      </c>
      <c r="MH63" s="291"/>
      <c r="MI63" s="291"/>
      <c r="MJ63" s="291"/>
      <c r="MK63" s="5" t="s">
        <v>84</v>
      </c>
      <c r="ML63" s="5" t="s">
        <v>79</v>
      </c>
      <c r="MM63" s="5"/>
      <c r="MN63" s="5" t="s">
        <v>78</v>
      </c>
      <c r="MO63" s="291"/>
      <c r="MP63" s="291"/>
      <c r="MQ63" s="291"/>
      <c r="MR63" s="5" t="s">
        <v>84</v>
      </c>
      <c r="MS63" s="5" t="s">
        <v>79</v>
      </c>
      <c r="MT63" s="5"/>
      <c r="MU63" s="5"/>
      <c r="MV63" s="275" t="s">
        <v>135</v>
      </c>
      <c r="MW63" s="275"/>
      <c r="MX63" s="275"/>
      <c r="MY63" s="275"/>
      <c r="MZ63" s="275"/>
      <c r="NA63" s="275"/>
      <c r="NB63" s="275"/>
      <c r="NC63" s="275"/>
      <c r="ND63" s="5" t="s">
        <v>78</v>
      </c>
      <c r="NE63" s="291"/>
      <c r="NF63" s="291"/>
      <c r="NG63" s="291"/>
      <c r="NH63" s="5" t="s">
        <v>84</v>
      </c>
      <c r="NI63" s="5" t="s">
        <v>79</v>
      </c>
      <c r="NJ63" s="5" t="s">
        <v>78</v>
      </c>
      <c r="NK63" s="291"/>
      <c r="NL63" s="291"/>
      <c r="NM63" s="291"/>
      <c r="NN63" s="5" t="s">
        <v>84</v>
      </c>
      <c r="NO63" s="5" t="s">
        <v>79</v>
      </c>
      <c r="NP63" s="5"/>
      <c r="NQ63" s="5" t="s">
        <v>78</v>
      </c>
      <c r="NR63" s="291"/>
      <c r="NS63" s="291"/>
      <c r="NT63" s="291"/>
      <c r="NU63" s="5" t="s">
        <v>84</v>
      </c>
      <c r="NV63" s="5" t="s">
        <v>79</v>
      </c>
      <c r="NW63" s="5"/>
      <c r="NX63" s="5" t="s">
        <v>78</v>
      </c>
      <c r="NY63" s="291"/>
      <c r="NZ63" s="291"/>
      <c r="OA63" s="291"/>
      <c r="OB63" s="5" t="s">
        <v>84</v>
      </c>
      <c r="OC63" s="5" t="s">
        <v>79</v>
      </c>
      <c r="OD63" s="5"/>
    </row>
    <row r="64" spans="1:394" ht="15" customHeight="1">
      <c r="A64" s="5"/>
      <c r="B64" s="275"/>
      <c r="C64" s="275"/>
      <c r="D64" s="275"/>
      <c r="E64" s="275"/>
      <c r="F64" s="275"/>
      <c r="G64" s="275"/>
      <c r="H64" s="275"/>
      <c r="I64" s="275"/>
      <c r="AJ64" s="5"/>
      <c r="AK64" s="5"/>
      <c r="AL64" s="129"/>
      <c r="AQ64" s="129"/>
      <c r="AR64" s="5"/>
      <c r="AS64" s="275"/>
      <c r="AT64" s="275"/>
      <c r="AU64" s="275"/>
      <c r="AV64" s="275"/>
      <c r="AW64" s="275"/>
      <c r="AX64" s="275"/>
      <c r="AY64" s="275"/>
      <c r="AZ64" s="275"/>
      <c r="CA64" s="5"/>
      <c r="CB64" s="5"/>
      <c r="CC64" s="129"/>
      <c r="CD64" s="226"/>
      <c r="CE64" s="226"/>
      <c r="CF64" s="226"/>
      <c r="CG64" s="226"/>
      <c r="CH64" s="129"/>
      <c r="CI64" s="5"/>
      <c r="CJ64" s="5"/>
      <c r="CK64" s="275"/>
      <c r="CL64" s="275"/>
      <c r="CM64" s="275"/>
      <c r="CN64" s="275"/>
      <c r="CO64" s="275"/>
      <c r="CP64" s="275"/>
      <c r="CQ64" s="275"/>
      <c r="CR64" s="275"/>
      <c r="DS64" s="5"/>
      <c r="DT64" s="5"/>
      <c r="DU64" s="231"/>
      <c r="DV64" s="231"/>
      <c r="DW64" s="231"/>
      <c r="DX64" s="231"/>
      <c r="DY64" s="231"/>
      <c r="DZ64" s="5"/>
      <c r="EA64" s="5"/>
      <c r="EB64" s="275"/>
      <c r="EC64" s="275"/>
      <c r="ED64" s="275"/>
      <c r="EE64" s="275"/>
      <c r="EF64" s="275"/>
      <c r="EG64" s="275"/>
      <c r="EH64" s="275"/>
      <c r="EI64" s="275"/>
      <c r="FJ64" s="5"/>
      <c r="FK64" s="5"/>
      <c r="FL64" s="231"/>
      <c r="FM64" s="231"/>
      <c r="FN64" s="231"/>
      <c r="FO64" s="231"/>
      <c r="FP64" s="5"/>
      <c r="FQ64" s="5"/>
      <c r="FR64" s="275"/>
      <c r="FS64" s="275"/>
      <c r="FT64" s="275"/>
      <c r="FU64" s="275"/>
      <c r="FV64" s="275"/>
      <c r="FW64" s="275"/>
      <c r="FX64" s="275"/>
      <c r="FY64" s="275"/>
      <c r="GZ64" s="5"/>
      <c r="HA64" s="5"/>
      <c r="HB64" s="231"/>
      <c r="HC64" s="231"/>
      <c r="HD64" s="231"/>
      <c r="HE64" s="231"/>
      <c r="HF64" s="5"/>
      <c r="HG64" s="5"/>
      <c r="HH64" s="275"/>
      <c r="HI64" s="275"/>
      <c r="HJ64" s="275"/>
      <c r="HK64" s="275"/>
      <c r="HL64" s="275"/>
      <c r="HM64" s="275"/>
      <c r="HN64" s="275"/>
      <c r="HO64" s="275"/>
      <c r="IP64" s="5"/>
      <c r="IQ64" s="5"/>
      <c r="IR64" s="275"/>
      <c r="IS64" s="275"/>
      <c r="IT64" s="275"/>
      <c r="IU64" s="275"/>
      <c r="IV64" s="275"/>
      <c r="IW64" s="275"/>
      <c r="IX64" s="275"/>
      <c r="IY64" s="275"/>
      <c r="JZ64" s="5"/>
      <c r="KA64" s="5"/>
      <c r="KB64" s="275"/>
      <c r="KC64" s="275"/>
      <c r="KD64" s="275"/>
      <c r="KE64" s="275"/>
      <c r="KF64" s="275"/>
      <c r="KG64" s="275"/>
      <c r="KH64" s="275"/>
      <c r="KI64" s="275"/>
      <c r="LJ64" s="5"/>
      <c r="LK64" s="5"/>
      <c r="LL64" s="275"/>
      <c r="LM64" s="275"/>
      <c r="LN64" s="275"/>
      <c r="LO64" s="275"/>
      <c r="LP64" s="275"/>
      <c r="LQ64" s="275"/>
      <c r="LR64" s="275"/>
      <c r="LS64" s="275"/>
      <c r="MT64" s="5"/>
      <c r="MU64" s="5"/>
      <c r="MV64" s="275"/>
      <c r="MW64" s="275"/>
      <c r="MX64" s="275"/>
      <c r="MY64" s="275"/>
      <c r="MZ64" s="275"/>
      <c r="NA64" s="275"/>
      <c r="NB64" s="275"/>
      <c r="NC64" s="275"/>
      <c r="OD64" s="5"/>
    </row>
    <row r="65" spans="1:531" ht="15" customHeight="1">
      <c r="A65" s="5"/>
      <c r="B65" s="109"/>
      <c r="C65" s="109"/>
      <c r="D65" s="109"/>
      <c r="E65" s="109"/>
      <c r="F65" s="109"/>
      <c r="G65" s="109"/>
      <c r="H65" s="109"/>
      <c r="I65" s="109"/>
      <c r="AJ65" s="5"/>
      <c r="AK65" s="5"/>
      <c r="AL65" s="129"/>
      <c r="AQ65" s="129"/>
      <c r="AR65" s="5"/>
      <c r="AS65" s="109"/>
      <c r="AT65" s="109"/>
      <c r="AU65" s="109"/>
      <c r="AV65" s="109"/>
      <c r="AW65" s="109"/>
      <c r="AX65" s="109"/>
      <c r="AY65" s="109"/>
      <c r="AZ65" s="109"/>
      <c r="CA65" s="5"/>
      <c r="CB65" s="5"/>
      <c r="CC65" s="129"/>
      <c r="CD65" s="226"/>
      <c r="CE65" s="226"/>
      <c r="CF65" s="226"/>
      <c r="CG65" s="226"/>
      <c r="CH65" s="129"/>
      <c r="CI65" s="5"/>
      <c r="CJ65" s="5"/>
      <c r="CK65" s="109"/>
      <c r="CL65" s="109"/>
      <c r="CM65" s="109"/>
      <c r="CN65" s="109"/>
      <c r="CO65" s="109"/>
      <c r="CP65" s="109"/>
      <c r="CQ65" s="109"/>
      <c r="CR65" s="109"/>
      <c r="DS65" s="5"/>
      <c r="DT65" s="5"/>
      <c r="DU65" s="231"/>
      <c r="DV65" s="231"/>
      <c r="DW65" s="231"/>
      <c r="DX65" s="231"/>
      <c r="DY65" s="231"/>
      <c r="DZ65" s="5"/>
      <c r="EA65" s="5"/>
      <c r="EB65" s="109"/>
      <c r="EC65" s="109"/>
      <c r="ED65" s="109"/>
      <c r="EE65" s="109"/>
      <c r="EF65" s="109"/>
      <c r="EG65" s="109"/>
      <c r="EH65" s="109"/>
      <c r="EI65" s="109"/>
      <c r="FJ65" s="5"/>
      <c r="FK65" s="5"/>
      <c r="FL65" s="231"/>
      <c r="FM65" s="231"/>
      <c r="FN65" s="231"/>
      <c r="FO65" s="231"/>
      <c r="FP65" s="5"/>
      <c r="FQ65" s="5"/>
      <c r="FR65" s="109"/>
      <c r="FS65" s="109"/>
      <c r="FT65" s="109"/>
      <c r="FU65" s="109"/>
      <c r="FV65" s="109"/>
      <c r="FW65" s="109"/>
      <c r="FX65" s="109"/>
      <c r="FY65" s="109"/>
      <c r="GZ65" s="5"/>
      <c r="HA65" s="5"/>
      <c r="HB65" s="231"/>
      <c r="HC65" s="231"/>
      <c r="HD65" s="231"/>
      <c r="HE65" s="231"/>
      <c r="HF65" s="5"/>
      <c r="HG65" s="5"/>
      <c r="HH65" s="109"/>
      <c r="HI65" s="109"/>
      <c r="HJ65" s="109"/>
      <c r="HK65" s="109"/>
      <c r="HL65" s="109"/>
      <c r="HM65" s="109"/>
      <c r="HN65" s="109"/>
      <c r="HO65" s="109"/>
      <c r="IP65" s="5"/>
      <c r="IQ65" s="5"/>
      <c r="IR65" s="109"/>
      <c r="IS65" s="109"/>
      <c r="IT65" s="109"/>
      <c r="IU65" s="109"/>
      <c r="IV65" s="109"/>
      <c r="IW65" s="109"/>
      <c r="IX65" s="109"/>
      <c r="IY65" s="109"/>
      <c r="JZ65" s="5"/>
      <c r="KA65" s="5"/>
      <c r="KB65" s="109"/>
      <c r="KC65" s="109"/>
      <c r="KD65" s="109"/>
      <c r="KE65" s="109"/>
      <c r="KF65" s="109"/>
      <c r="KG65" s="109"/>
      <c r="KH65" s="109"/>
      <c r="KI65" s="109"/>
      <c r="LJ65" s="5"/>
      <c r="LK65" s="5"/>
      <c r="LL65" s="109"/>
      <c r="LM65" s="109"/>
      <c r="LN65" s="109"/>
      <c r="LO65" s="109"/>
      <c r="LP65" s="109"/>
      <c r="LQ65" s="109"/>
      <c r="LR65" s="109"/>
      <c r="LS65" s="109"/>
      <c r="MT65" s="5"/>
      <c r="MU65" s="5"/>
      <c r="MV65" s="109"/>
      <c r="MW65" s="109"/>
      <c r="MX65" s="109"/>
      <c r="MY65" s="109"/>
      <c r="MZ65" s="109"/>
      <c r="NA65" s="109"/>
      <c r="NB65" s="109"/>
      <c r="NC65" s="109"/>
      <c r="OD65" s="5"/>
    </row>
    <row r="66" spans="1:531" ht="15" customHeight="1">
      <c r="A66" s="5"/>
      <c r="B66" s="281" t="s">
        <v>67</v>
      </c>
      <c r="C66" s="281"/>
      <c r="D66" s="281"/>
      <c r="E66" s="281"/>
      <c r="F66" s="281"/>
      <c r="G66" s="281"/>
      <c r="H66" s="5"/>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5"/>
      <c r="AK66" s="5"/>
      <c r="AL66" s="129"/>
      <c r="AQ66" s="129"/>
      <c r="AR66" s="5"/>
      <c r="AS66" s="281" t="s">
        <v>67</v>
      </c>
      <c r="AT66" s="281"/>
      <c r="AU66" s="281"/>
      <c r="AV66" s="281"/>
      <c r="AW66" s="281"/>
      <c r="AX66" s="281"/>
      <c r="AY66" s="5"/>
      <c r="AZ66" s="282"/>
      <c r="BA66" s="282"/>
      <c r="BB66" s="282"/>
      <c r="BC66" s="282"/>
      <c r="BD66" s="282"/>
      <c r="BE66" s="282"/>
      <c r="BF66" s="282"/>
      <c r="BG66" s="282"/>
      <c r="BH66" s="282"/>
      <c r="BI66" s="282"/>
      <c r="BJ66" s="282"/>
      <c r="BK66" s="282"/>
      <c r="BL66" s="282"/>
      <c r="BM66" s="282"/>
      <c r="BN66" s="282"/>
      <c r="BO66" s="282"/>
      <c r="BP66" s="282"/>
      <c r="BQ66" s="282"/>
      <c r="BR66" s="282"/>
      <c r="BS66" s="282"/>
      <c r="BT66" s="282"/>
      <c r="BU66" s="282"/>
      <c r="BV66" s="282"/>
      <c r="BW66" s="282"/>
      <c r="BX66" s="282"/>
      <c r="BY66" s="282"/>
      <c r="BZ66" s="282"/>
      <c r="CA66" s="5"/>
      <c r="CB66" s="5"/>
      <c r="CC66" s="129"/>
      <c r="CD66" s="226"/>
      <c r="CE66" s="226"/>
      <c r="CF66" s="226"/>
      <c r="CG66" s="226"/>
      <c r="CH66" s="129"/>
      <c r="CI66" s="5"/>
      <c r="CJ66" s="5"/>
      <c r="CK66" s="281" t="s">
        <v>67</v>
      </c>
      <c r="CL66" s="281"/>
      <c r="CM66" s="281"/>
      <c r="CN66" s="281"/>
      <c r="CO66" s="281"/>
      <c r="CP66" s="281"/>
      <c r="CQ66" s="5"/>
      <c r="CR66" s="282"/>
      <c r="CS66" s="282"/>
      <c r="CT66" s="282"/>
      <c r="CU66" s="282"/>
      <c r="CV66" s="282"/>
      <c r="CW66" s="282"/>
      <c r="CX66" s="282"/>
      <c r="CY66" s="282"/>
      <c r="CZ66" s="282"/>
      <c r="DA66" s="282"/>
      <c r="DB66" s="282"/>
      <c r="DC66" s="282"/>
      <c r="DD66" s="282"/>
      <c r="DE66" s="282"/>
      <c r="DF66" s="282"/>
      <c r="DG66" s="282"/>
      <c r="DH66" s="282"/>
      <c r="DI66" s="282"/>
      <c r="DJ66" s="282"/>
      <c r="DK66" s="282"/>
      <c r="DL66" s="282"/>
      <c r="DM66" s="282"/>
      <c r="DN66" s="282"/>
      <c r="DO66" s="282"/>
      <c r="DP66" s="282"/>
      <c r="DQ66" s="282"/>
      <c r="DR66" s="282"/>
      <c r="DS66" s="5"/>
      <c r="DT66" s="5"/>
      <c r="DU66" s="231"/>
      <c r="DV66" s="231"/>
      <c r="DW66" s="231"/>
      <c r="DX66" s="231"/>
      <c r="DY66" s="231"/>
      <c r="DZ66" s="5"/>
      <c r="EA66" s="5"/>
      <c r="EB66" s="281" t="s">
        <v>67</v>
      </c>
      <c r="EC66" s="281"/>
      <c r="ED66" s="281"/>
      <c r="EE66" s="281"/>
      <c r="EF66" s="281"/>
      <c r="EG66" s="281"/>
      <c r="EH66" s="5"/>
      <c r="EI66" s="282">
        <v>1</v>
      </c>
      <c r="EJ66" s="282"/>
      <c r="EK66" s="282"/>
      <c r="EL66" s="282"/>
      <c r="EM66" s="282"/>
      <c r="EN66" s="282"/>
      <c r="EO66" s="282"/>
      <c r="EP66" s="282"/>
      <c r="EQ66" s="282"/>
      <c r="ER66" s="282"/>
      <c r="ES66" s="282"/>
      <c r="ET66" s="282"/>
      <c r="EU66" s="282"/>
      <c r="EV66" s="282"/>
      <c r="EW66" s="282"/>
      <c r="EX66" s="282"/>
      <c r="EY66" s="282"/>
      <c r="EZ66" s="282"/>
      <c r="FA66" s="282"/>
      <c r="FB66" s="282"/>
      <c r="FC66" s="282"/>
      <c r="FD66" s="282"/>
      <c r="FE66" s="282"/>
      <c r="FF66" s="282"/>
      <c r="FG66" s="282"/>
      <c r="FH66" s="282"/>
      <c r="FI66" s="282"/>
      <c r="FJ66" s="5"/>
      <c r="FK66" s="5"/>
      <c r="FL66" s="231"/>
      <c r="FM66" s="231"/>
      <c r="FN66" s="231"/>
      <c r="FO66" s="231"/>
      <c r="FP66" s="5"/>
      <c r="FQ66" s="5"/>
      <c r="FR66" s="281" t="s">
        <v>67</v>
      </c>
      <c r="FS66" s="281"/>
      <c r="FT66" s="281"/>
      <c r="FU66" s="281"/>
      <c r="FV66" s="281"/>
      <c r="FW66" s="281"/>
      <c r="FX66" s="5"/>
      <c r="FY66" s="282"/>
      <c r="FZ66" s="282"/>
      <c r="GA66" s="282"/>
      <c r="GB66" s="282"/>
      <c r="GC66" s="282"/>
      <c r="GD66" s="282"/>
      <c r="GE66" s="282"/>
      <c r="GF66" s="282"/>
      <c r="GG66" s="282"/>
      <c r="GH66" s="282"/>
      <c r="GI66" s="282"/>
      <c r="GJ66" s="282"/>
      <c r="GK66" s="282"/>
      <c r="GL66" s="282"/>
      <c r="GM66" s="282"/>
      <c r="GN66" s="282"/>
      <c r="GO66" s="282"/>
      <c r="GP66" s="282"/>
      <c r="GQ66" s="282"/>
      <c r="GR66" s="282"/>
      <c r="GS66" s="282"/>
      <c r="GT66" s="282"/>
      <c r="GU66" s="282"/>
      <c r="GV66" s="282"/>
      <c r="GW66" s="282"/>
      <c r="GX66" s="282"/>
      <c r="GY66" s="282"/>
      <c r="GZ66" s="5"/>
      <c r="HA66" s="5"/>
      <c r="HB66" s="231"/>
      <c r="HC66" s="231"/>
      <c r="HD66" s="231"/>
      <c r="HE66" s="231"/>
      <c r="HF66" s="5"/>
      <c r="HG66" s="5"/>
      <c r="HH66" s="281" t="s">
        <v>67</v>
      </c>
      <c r="HI66" s="281"/>
      <c r="HJ66" s="281"/>
      <c r="HK66" s="281"/>
      <c r="HL66" s="281"/>
      <c r="HM66" s="281"/>
      <c r="HN66" s="5"/>
      <c r="HO66" s="282"/>
      <c r="HP66" s="282"/>
      <c r="HQ66" s="282"/>
      <c r="HR66" s="282"/>
      <c r="HS66" s="282"/>
      <c r="HT66" s="282"/>
      <c r="HU66" s="282"/>
      <c r="HV66" s="282"/>
      <c r="HW66" s="282"/>
      <c r="HX66" s="282"/>
      <c r="HY66" s="282"/>
      <c r="HZ66" s="282"/>
      <c r="IA66" s="282"/>
      <c r="IB66" s="282"/>
      <c r="IC66" s="282"/>
      <c r="ID66" s="282"/>
      <c r="IE66" s="282"/>
      <c r="IF66" s="282"/>
      <c r="IG66" s="282"/>
      <c r="IH66" s="282"/>
      <c r="II66" s="282"/>
      <c r="IJ66" s="282"/>
      <c r="IK66" s="282"/>
      <c r="IL66" s="282"/>
      <c r="IM66" s="282"/>
      <c r="IN66" s="282"/>
      <c r="IO66" s="282"/>
      <c r="IP66" s="5"/>
      <c r="IQ66" s="5"/>
      <c r="IR66" s="281" t="s">
        <v>67</v>
      </c>
      <c r="IS66" s="281"/>
      <c r="IT66" s="281"/>
      <c r="IU66" s="281"/>
      <c r="IV66" s="281"/>
      <c r="IW66" s="281"/>
      <c r="IX66" s="5"/>
      <c r="IY66" s="282"/>
      <c r="IZ66" s="282"/>
      <c r="JA66" s="282"/>
      <c r="JB66" s="282"/>
      <c r="JC66" s="282"/>
      <c r="JD66" s="282"/>
      <c r="JE66" s="282"/>
      <c r="JF66" s="282"/>
      <c r="JG66" s="282"/>
      <c r="JH66" s="282"/>
      <c r="JI66" s="282"/>
      <c r="JJ66" s="282"/>
      <c r="JK66" s="282"/>
      <c r="JL66" s="282"/>
      <c r="JM66" s="282"/>
      <c r="JN66" s="282"/>
      <c r="JO66" s="282"/>
      <c r="JP66" s="282"/>
      <c r="JQ66" s="282"/>
      <c r="JR66" s="282"/>
      <c r="JS66" s="282"/>
      <c r="JT66" s="282"/>
      <c r="JU66" s="282"/>
      <c r="JV66" s="282"/>
      <c r="JW66" s="282"/>
      <c r="JX66" s="282"/>
      <c r="JY66" s="282"/>
      <c r="JZ66" s="5"/>
      <c r="KA66" s="5"/>
      <c r="KB66" s="281" t="s">
        <v>67</v>
      </c>
      <c r="KC66" s="281"/>
      <c r="KD66" s="281"/>
      <c r="KE66" s="281"/>
      <c r="KF66" s="281"/>
      <c r="KG66" s="281"/>
      <c r="KH66" s="5"/>
      <c r="KI66" s="282"/>
      <c r="KJ66" s="282"/>
      <c r="KK66" s="282"/>
      <c r="KL66" s="282"/>
      <c r="KM66" s="282"/>
      <c r="KN66" s="282"/>
      <c r="KO66" s="282"/>
      <c r="KP66" s="282"/>
      <c r="KQ66" s="282"/>
      <c r="KR66" s="282"/>
      <c r="KS66" s="282"/>
      <c r="KT66" s="282"/>
      <c r="KU66" s="282"/>
      <c r="KV66" s="282"/>
      <c r="KW66" s="282"/>
      <c r="KX66" s="282"/>
      <c r="KY66" s="282"/>
      <c r="KZ66" s="282"/>
      <c r="LA66" s="282"/>
      <c r="LB66" s="282"/>
      <c r="LC66" s="282"/>
      <c r="LD66" s="282"/>
      <c r="LE66" s="282"/>
      <c r="LF66" s="282"/>
      <c r="LG66" s="282"/>
      <c r="LH66" s="282"/>
      <c r="LI66" s="282"/>
      <c r="LJ66" s="5"/>
      <c r="LK66" s="5"/>
      <c r="LL66" s="281" t="s">
        <v>67</v>
      </c>
      <c r="LM66" s="281"/>
      <c r="LN66" s="281"/>
      <c r="LO66" s="281"/>
      <c r="LP66" s="281"/>
      <c r="LQ66" s="281"/>
      <c r="LR66" s="5"/>
      <c r="LS66" s="282"/>
      <c r="LT66" s="282"/>
      <c r="LU66" s="282"/>
      <c r="LV66" s="282"/>
      <c r="LW66" s="282"/>
      <c r="LX66" s="282"/>
      <c r="LY66" s="282"/>
      <c r="LZ66" s="282"/>
      <c r="MA66" s="282"/>
      <c r="MB66" s="282"/>
      <c r="MC66" s="282"/>
      <c r="MD66" s="282"/>
      <c r="ME66" s="282"/>
      <c r="MF66" s="282"/>
      <c r="MG66" s="282"/>
      <c r="MH66" s="282"/>
      <c r="MI66" s="282"/>
      <c r="MJ66" s="282"/>
      <c r="MK66" s="282"/>
      <c r="ML66" s="282"/>
      <c r="MM66" s="282"/>
      <c r="MN66" s="282"/>
      <c r="MO66" s="282"/>
      <c r="MP66" s="282"/>
      <c r="MQ66" s="282"/>
      <c r="MR66" s="282"/>
      <c r="MS66" s="282"/>
      <c r="MT66" s="5"/>
      <c r="MU66" s="5"/>
      <c r="MV66" s="281" t="s">
        <v>67</v>
      </c>
      <c r="MW66" s="281"/>
      <c r="MX66" s="281"/>
      <c r="MY66" s="281"/>
      <c r="MZ66" s="281"/>
      <c r="NA66" s="281"/>
      <c r="NB66" s="5"/>
      <c r="NC66" s="282"/>
      <c r="ND66" s="282"/>
      <c r="NE66" s="282"/>
      <c r="NF66" s="282"/>
      <c r="NG66" s="282"/>
      <c r="NH66" s="282"/>
      <c r="NI66" s="282"/>
      <c r="NJ66" s="282"/>
      <c r="NK66" s="282"/>
      <c r="NL66" s="282"/>
      <c r="NM66" s="282"/>
      <c r="NN66" s="282"/>
      <c r="NO66" s="282"/>
      <c r="NP66" s="282"/>
      <c r="NQ66" s="282"/>
      <c r="NR66" s="282"/>
      <c r="NS66" s="282"/>
      <c r="NT66" s="282"/>
      <c r="NU66" s="282"/>
      <c r="NV66" s="282"/>
      <c r="NW66" s="282"/>
      <c r="NX66" s="282"/>
      <c r="NY66" s="282"/>
      <c r="NZ66" s="282"/>
      <c r="OA66" s="282"/>
      <c r="OB66" s="282"/>
      <c r="OC66" s="282"/>
      <c r="OD66" s="5"/>
    </row>
    <row r="67" spans="1:531" ht="15" customHeight="1">
      <c r="A67" s="5"/>
      <c r="B67" s="281" t="s">
        <v>103</v>
      </c>
      <c r="C67" s="281"/>
      <c r="D67" s="281"/>
      <c r="E67" s="281"/>
      <c r="F67" s="281"/>
      <c r="G67" s="281"/>
      <c r="H67" s="281"/>
      <c r="I67" s="281"/>
      <c r="J67" s="281"/>
      <c r="K67" s="281"/>
      <c r="L67" s="5"/>
      <c r="M67" s="281" t="s">
        <v>108</v>
      </c>
      <c r="N67" s="281"/>
      <c r="O67" s="281"/>
      <c r="P67" s="281"/>
      <c r="Q67" s="5" t="s">
        <v>64</v>
      </c>
      <c r="R67" s="5"/>
      <c r="S67" s="280" t="s">
        <v>104</v>
      </c>
      <c r="T67" s="280"/>
      <c r="U67" s="5"/>
      <c r="V67" s="280" t="s">
        <v>105</v>
      </c>
      <c r="W67" s="280"/>
      <c r="X67" s="5"/>
      <c r="Y67" s="280" t="s">
        <v>106</v>
      </c>
      <c r="Z67" s="280"/>
      <c r="AA67" s="5" t="s">
        <v>65</v>
      </c>
      <c r="AB67" s="5"/>
      <c r="AC67" s="5"/>
      <c r="AD67" s="5"/>
      <c r="AE67" s="5"/>
      <c r="AF67" s="5"/>
      <c r="AG67" s="5"/>
      <c r="AH67" s="5"/>
      <c r="AI67" s="5"/>
      <c r="AJ67" s="5"/>
      <c r="AK67" s="5"/>
      <c r="AL67" s="129"/>
      <c r="AM67" s="226" t="b">
        <v>0</v>
      </c>
      <c r="AN67" s="226" t="b">
        <v>0</v>
      </c>
      <c r="AO67" s="226" t="b">
        <v>0</v>
      </c>
      <c r="AQ67" s="129"/>
      <c r="AR67" s="5"/>
      <c r="AS67" s="281" t="s">
        <v>103</v>
      </c>
      <c r="AT67" s="281"/>
      <c r="AU67" s="281"/>
      <c r="AV67" s="281"/>
      <c r="AW67" s="281"/>
      <c r="AX67" s="281"/>
      <c r="AY67" s="281"/>
      <c r="AZ67" s="281"/>
      <c r="BA67" s="281"/>
      <c r="BB67" s="281"/>
      <c r="BC67" s="5"/>
      <c r="BD67" s="281" t="s">
        <v>108</v>
      </c>
      <c r="BE67" s="281"/>
      <c r="BF67" s="281"/>
      <c r="BG67" s="281"/>
      <c r="BH67" s="5" t="s">
        <v>64</v>
      </c>
      <c r="BI67" s="5"/>
      <c r="BJ67" s="280" t="s">
        <v>104</v>
      </c>
      <c r="BK67" s="280"/>
      <c r="BL67" s="5"/>
      <c r="BM67" s="280" t="s">
        <v>105</v>
      </c>
      <c r="BN67" s="280"/>
      <c r="BO67" s="5"/>
      <c r="BP67" s="280" t="s">
        <v>106</v>
      </c>
      <c r="BQ67" s="280"/>
      <c r="BR67" s="5" t="s">
        <v>65</v>
      </c>
      <c r="BS67" s="5"/>
      <c r="BT67" s="5"/>
      <c r="BU67" s="5"/>
      <c r="BV67" s="5"/>
      <c r="BW67" s="5"/>
      <c r="BX67" s="5"/>
      <c r="BY67" s="5"/>
      <c r="BZ67" s="5"/>
      <c r="CA67" s="5"/>
      <c r="CB67" s="5"/>
      <c r="CC67" s="129"/>
      <c r="CD67" s="226" t="b">
        <v>0</v>
      </c>
      <c r="CE67" s="226" t="b">
        <v>0</v>
      </c>
      <c r="CF67" s="226" t="b">
        <v>0</v>
      </c>
      <c r="CG67" s="226"/>
      <c r="CH67" s="129"/>
      <c r="CI67" s="5"/>
      <c r="CJ67" s="5"/>
      <c r="CK67" s="281" t="s">
        <v>103</v>
      </c>
      <c r="CL67" s="281"/>
      <c r="CM67" s="281"/>
      <c r="CN67" s="281"/>
      <c r="CO67" s="281"/>
      <c r="CP67" s="281"/>
      <c r="CQ67" s="281"/>
      <c r="CR67" s="281"/>
      <c r="CS67" s="281"/>
      <c r="CT67" s="281"/>
      <c r="CU67" s="5"/>
      <c r="CV67" s="281" t="s">
        <v>108</v>
      </c>
      <c r="CW67" s="281"/>
      <c r="CX67" s="281"/>
      <c r="CY67" s="281"/>
      <c r="CZ67" s="5" t="s">
        <v>64</v>
      </c>
      <c r="DA67" s="5"/>
      <c r="DB67" s="280" t="s">
        <v>104</v>
      </c>
      <c r="DC67" s="280"/>
      <c r="DD67" s="5"/>
      <c r="DE67" s="280" t="s">
        <v>105</v>
      </c>
      <c r="DF67" s="280"/>
      <c r="DG67" s="5"/>
      <c r="DH67" s="280" t="s">
        <v>106</v>
      </c>
      <c r="DI67" s="280"/>
      <c r="DJ67" s="5" t="s">
        <v>65</v>
      </c>
      <c r="DK67" s="5"/>
      <c r="DL67" s="5"/>
      <c r="DM67" s="5"/>
      <c r="DN67" s="5"/>
      <c r="DO67" s="5"/>
      <c r="DP67" s="5"/>
      <c r="DQ67" s="5"/>
      <c r="DR67" s="5"/>
      <c r="DS67" s="5"/>
      <c r="DT67" s="5"/>
      <c r="DU67" s="231" t="b">
        <v>0</v>
      </c>
      <c r="DV67" s="231" t="b">
        <v>0</v>
      </c>
      <c r="DW67" s="231" t="b">
        <v>0</v>
      </c>
      <c r="DX67" s="231"/>
      <c r="DY67" s="231"/>
      <c r="DZ67" s="5"/>
      <c r="EA67" s="5"/>
      <c r="EB67" s="281" t="s">
        <v>103</v>
      </c>
      <c r="EC67" s="281"/>
      <c r="ED67" s="281"/>
      <c r="EE67" s="281"/>
      <c r="EF67" s="281"/>
      <c r="EG67" s="281"/>
      <c r="EH67" s="281"/>
      <c r="EI67" s="281"/>
      <c r="EJ67" s="281"/>
      <c r="EK67" s="281"/>
      <c r="EL67" s="5"/>
      <c r="EM67" s="281" t="s">
        <v>108</v>
      </c>
      <c r="EN67" s="281"/>
      <c r="EO67" s="281"/>
      <c r="EP67" s="281"/>
      <c r="EQ67" s="5" t="s">
        <v>64</v>
      </c>
      <c r="ER67" s="5"/>
      <c r="ES67" s="280" t="s">
        <v>104</v>
      </c>
      <c r="ET67" s="280"/>
      <c r="EU67" s="5"/>
      <c r="EV67" s="280" t="s">
        <v>105</v>
      </c>
      <c r="EW67" s="280"/>
      <c r="EX67" s="5"/>
      <c r="EY67" s="280" t="s">
        <v>106</v>
      </c>
      <c r="EZ67" s="280"/>
      <c r="FA67" s="5" t="s">
        <v>65</v>
      </c>
      <c r="FB67" s="5"/>
      <c r="FC67" s="5"/>
      <c r="FD67" s="5"/>
      <c r="FE67" s="5"/>
      <c r="FF67" s="5"/>
      <c r="FG67" s="5"/>
      <c r="FH67" s="5"/>
      <c r="FI67" s="5"/>
      <c r="FJ67" s="5"/>
      <c r="FK67" s="5"/>
      <c r="FL67" s="231" t="b">
        <v>1</v>
      </c>
      <c r="FM67" s="231" t="b">
        <v>0</v>
      </c>
      <c r="FN67" s="231" t="b">
        <v>0</v>
      </c>
      <c r="FO67" s="231"/>
      <c r="FP67" s="5"/>
      <c r="FQ67" s="5"/>
      <c r="FR67" s="281" t="s">
        <v>103</v>
      </c>
      <c r="FS67" s="281"/>
      <c r="FT67" s="281"/>
      <c r="FU67" s="281"/>
      <c r="FV67" s="281"/>
      <c r="FW67" s="281"/>
      <c r="FX67" s="281"/>
      <c r="FY67" s="281"/>
      <c r="FZ67" s="281"/>
      <c r="GA67" s="281"/>
      <c r="GB67" s="5"/>
      <c r="GC67" s="281" t="s">
        <v>108</v>
      </c>
      <c r="GD67" s="281"/>
      <c r="GE67" s="281"/>
      <c r="GF67" s="281"/>
      <c r="GG67" s="5" t="s">
        <v>64</v>
      </c>
      <c r="GH67" s="5"/>
      <c r="GI67" s="280" t="s">
        <v>104</v>
      </c>
      <c r="GJ67" s="280"/>
      <c r="GK67" s="5"/>
      <c r="GL67" s="280" t="s">
        <v>105</v>
      </c>
      <c r="GM67" s="280"/>
      <c r="GN67" s="5"/>
      <c r="GO67" s="280" t="s">
        <v>106</v>
      </c>
      <c r="GP67" s="280"/>
      <c r="GQ67" s="5" t="s">
        <v>65</v>
      </c>
      <c r="GR67" s="5"/>
      <c r="GS67" s="5"/>
      <c r="GT67" s="5"/>
      <c r="GU67" s="5"/>
      <c r="GV67" s="5"/>
      <c r="GW67" s="5"/>
      <c r="GX67" s="5"/>
      <c r="GY67" s="5"/>
      <c r="GZ67" s="5"/>
      <c r="HA67" s="5"/>
      <c r="HB67" s="231"/>
      <c r="HC67" s="231"/>
      <c r="HD67" s="231"/>
      <c r="HE67" s="231"/>
      <c r="HF67" s="5"/>
      <c r="HG67" s="5"/>
      <c r="HH67" s="281" t="s">
        <v>103</v>
      </c>
      <c r="HI67" s="281"/>
      <c r="HJ67" s="281"/>
      <c r="HK67" s="281"/>
      <c r="HL67" s="281"/>
      <c r="HM67" s="281"/>
      <c r="HN67" s="281"/>
      <c r="HO67" s="281"/>
      <c r="HP67" s="281"/>
      <c r="HQ67" s="281"/>
      <c r="HR67" s="5"/>
      <c r="HS67" s="281" t="s">
        <v>108</v>
      </c>
      <c r="HT67" s="281"/>
      <c r="HU67" s="281"/>
      <c r="HV67" s="281"/>
      <c r="HW67" s="5" t="s">
        <v>64</v>
      </c>
      <c r="HX67" s="5"/>
      <c r="HY67" s="280" t="s">
        <v>104</v>
      </c>
      <c r="HZ67" s="280"/>
      <c r="IA67" s="5"/>
      <c r="IB67" s="280" t="s">
        <v>105</v>
      </c>
      <c r="IC67" s="280"/>
      <c r="ID67" s="5"/>
      <c r="IE67" s="280" t="s">
        <v>106</v>
      </c>
      <c r="IF67" s="280"/>
      <c r="IG67" s="5" t="s">
        <v>65</v>
      </c>
      <c r="IH67" s="5"/>
      <c r="II67" s="5"/>
      <c r="IJ67" s="5"/>
      <c r="IK67" s="5"/>
      <c r="IL67" s="5"/>
      <c r="IM67" s="5"/>
      <c r="IN67" s="5"/>
      <c r="IO67" s="5"/>
      <c r="IP67" s="5"/>
      <c r="IQ67" s="5"/>
      <c r="IR67" s="281" t="s">
        <v>103</v>
      </c>
      <c r="IS67" s="281"/>
      <c r="IT67" s="281"/>
      <c r="IU67" s="281"/>
      <c r="IV67" s="281"/>
      <c r="IW67" s="281"/>
      <c r="IX67" s="281"/>
      <c r="IY67" s="281"/>
      <c r="IZ67" s="281"/>
      <c r="JA67" s="281"/>
      <c r="JB67" s="5"/>
      <c r="JC67" s="281" t="s">
        <v>108</v>
      </c>
      <c r="JD67" s="281"/>
      <c r="JE67" s="281"/>
      <c r="JF67" s="281"/>
      <c r="JG67" s="5" t="s">
        <v>64</v>
      </c>
      <c r="JH67" s="5"/>
      <c r="JI67" s="280" t="s">
        <v>104</v>
      </c>
      <c r="JJ67" s="280"/>
      <c r="JK67" s="5"/>
      <c r="JL67" s="280" t="s">
        <v>105</v>
      </c>
      <c r="JM67" s="280"/>
      <c r="JN67" s="5"/>
      <c r="JO67" s="280" t="s">
        <v>106</v>
      </c>
      <c r="JP67" s="280"/>
      <c r="JQ67" s="5" t="s">
        <v>65</v>
      </c>
      <c r="JR67" s="5"/>
      <c r="JS67" s="5"/>
      <c r="JT67" s="5"/>
      <c r="JU67" s="5"/>
      <c r="JV67" s="5"/>
      <c r="JW67" s="5"/>
      <c r="JX67" s="5"/>
      <c r="JY67" s="5"/>
      <c r="JZ67" s="5"/>
      <c r="KA67" s="5"/>
      <c r="KB67" s="281" t="s">
        <v>103</v>
      </c>
      <c r="KC67" s="281"/>
      <c r="KD67" s="281"/>
      <c r="KE67" s="281"/>
      <c r="KF67" s="281"/>
      <c r="KG67" s="281"/>
      <c r="KH67" s="281"/>
      <c r="KI67" s="281"/>
      <c r="KJ67" s="281"/>
      <c r="KK67" s="281"/>
      <c r="KL67" s="5"/>
      <c r="KM67" s="281" t="s">
        <v>108</v>
      </c>
      <c r="KN67" s="281"/>
      <c r="KO67" s="281"/>
      <c r="KP67" s="281"/>
      <c r="KQ67" s="5" t="s">
        <v>64</v>
      </c>
      <c r="KR67" s="5"/>
      <c r="KS67" s="280" t="s">
        <v>104</v>
      </c>
      <c r="KT67" s="280"/>
      <c r="KU67" s="5"/>
      <c r="KV67" s="280" t="s">
        <v>105</v>
      </c>
      <c r="KW67" s="280"/>
      <c r="KX67" s="5"/>
      <c r="KY67" s="280" t="s">
        <v>106</v>
      </c>
      <c r="KZ67" s="280"/>
      <c r="LA67" s="5" t="s">
        <v>65</v>
      </c>
      <c r="LB67" s="5"/>
      <c r="LC67" s="5"/>
      <c r="LD67" s="5"/>
      <c r="LE67" s="5"/>
      <c r="LF67" s="5"/>
      <c r="LG67" s="5"/>
      <c r="LH67" s="5"/>
      <c r="LI67" s="5"/>
      <c r="LJ67" s="5"/>
      <c r="LK67" s="5"/>
      <c r="LL67" s="281" t="s">
        <v>103</v>
      </c>
      <c r="LM67" s="281"/>
      <c r="LN67" s="281"/>
      <c r="LO67" s="281"/>
      <c r="LP67" s="281"/>
      <c r="LQ67" s="281"/>
      <c r="LR67" s="281"/>
      <c r="LS67" s="281"/>
      <c r="LT67" s="281"/>
      <c r="LU67" s="281"/>
      <c r="LV67" s="5"/>
      <c r="LW67" s="281" t="s">
        <v>108</v>
      </c>
      <c r="LX67" s="281"/>
      <c r="LY67" s="281"/>
      <c r="LZ67" s="281"/>
      <c r="MA67" s="5" t="s">
        <v>64</v>
      </c>
      <c r="MB67" s="5"/>
      <c r="MC67" s="280" t="s">
        <v>104</v>
      </c>
      <c r="MD67" s="280"/>
      <c r="ME67" s="5"/>
      <c r="MF67" s="280" t="s">
        <v>105</v>
      </c>
      <c r="MG67" s="280"/>
      <c r="MH67" s="5"/>
      <c r="MI67" s="280" t="s">
        <v>106</v>
      </c>
      <c r="MJ67" s="280"/>
      <c r="MK67" s="5" t="s">
        <v>65</v>
      </c>
      <c r="ML67" s="5"/>
      <c r="MM67" s="5"/>
      <c r="MN67" s="5"/>
      <c r="MO67" s="5"/>
      <c r="MP67" s="5"/>
      <c r="MQ67" s="5"/>
      <c r="MR67" s="5"/>
      <c r="MS67" s="5"/>
      <c r="MT67" s="5"/>
      <c r="MU67" s="5"/>
      <c r="MV67" s="281" t="s">
        <v>103</v>
      </c>
      <c r="MW67" s="281"/>
      <c r="MX67" s="281"/>
      <c r="MY67" s="281"/>
      <c r="MZ67" s="281"/>
      <c r="NA67" s="281"/>
      <c r="NB67" s="281"/>
      <c r="NC67" s="281"/>
      <c r="ND67" s="281"/>
      <c r="NE67" s="281"/>
      <c r="NF67" s="5"/>
      <c r="NG67" s="281" t="s">
        <v>108</v>
      </c>
      <c r="NH67" s="281"/>
      <c r="NI67" s="281"/>
      <c r="NJ67" s="281"/>
      <c r="NK67" s="5" t="s">
        <v>64</v>
      </c>
      <c r="NL67" s="5"/>
      <c r="NM67" s="280" t="s">
        <v>104</v>
      </c>
      <c r="NN67" s="280"/>
      <c r="NO67" s="5"/>
      <c r="NP67" s="280" t="s">
        <v>105</v>
      </c>
      <c r="NQ67" s="280"/>
      <c r="NR67" s="5"/>
      <c r="NS67" s="280" t="s">
        <v>106</v>
      </c>
      <c r="NT67" s="280"/>
      <c r="NU67" s="5" t="s">
        <v>65</v>
      </c>
      <c r="NV67" s="5"/>
      <c r="NW67" s="5"/>
      <c r="NX67" s="5"/>
      <c r="NY67" s="5"/>
      <c r="NZ67" s="5"/>
      <c r="OA67" s="5"/>
      <c r="OB67" s="5"/>
      <c r="OC67" s="5"/>
      <c r="OD67" s="5"/>
    </row>
    <row r="68" spans="1:531" ht="15" customHeight="1">
      <c r="A68" s="5"/>
      <c r="B68" s="5"/>
      <c r="C68" s="5"/>
      <c r="D68" s="5"/>
      <c r="E68" s="5"/>
      <c r="F68" s="5"/>
      <c r="G68" s="5"/>
      <c r="H68" s="5"/>
      <c r="I68" s="5"/>
      <c r="J68" s="5"/>
      <c r="K68" s="5"/>
      <c r="L68" s="5"/>
      <c r="M68" s="281" t="s">
        <v>109</v>
      </c>
      <c r="N68" s="281"/>
      <c r="O68" s="281"/>
      <c r="P68" s="281"/>
      <c r="Q68" s="5" t="s">
        <v>64</v>
      </c>
      <c r="R68" s="5"/>
      <c r="S68" s="5"/>
      <c r="T68" s="5"/>
      <c r="U68" s="5"/>
      <c r="V68" s="280" t="s">
        <v>105</v>
      </c>
      <c r="W68" s="280"/>
      <c r="X68" s="5"/>
      <c r="Y68" s="280" t="s">
        <v>106</v>
      </c>
      <c r="Z68" s="280"/>
      <c r="AA68" s="5" t="s">
        <v>65</v>
      </c>
      <c r="AB68" s="5"/>
      <c r="AC68" s="5"/>
      <c r="AD68" s="5"/>
      <c r="AE68" s="5"/>
      <c r="AF68" s="5"/>
      <c r="AG68" s="5"/>
      <c r="AH68" s="5"/>
      <c r="AI68" s="5"/>
      <c r="AJ68" s="5"/>
      <c r="AK68" s="5"/>
      <c r="AL68" s="129"/>
      <c r="AN68" s="226" t="b">
        <v>0</v>
      </c>
      <c r="AO68" s="226" t="b">
        <v>0</v>
      </c>
      <c r="AQ68" s="129"/>
      <c r="AR68" s="5"/>
      <c r="AS68" s="5"/>
      <c r="AT68" s="5"/>
      <c r="AU68" s="5"/>
      <c r="AV68" s="5"/>
      <c r="AW68" s="5"/>
      <c r="AX68" s="5"/>
      <c r="AY68" s="5"/>
      <c r="AZ68" s="5"/>
      <c r="BA68" s="5"/>
      <c r="BB68" s="5"/>
      <c r="BC68" s="5"/>
      <c r="BD68" s="281" t="s">
        <v>109</v>
      </c>
      <c r="BE68" s="281"/>
      <c r="BF68" s="281"/>
      <c r="BG68" s="281"/>
      <c r="BH68" s="5" t="s">
        <v>64</v>
      </c>
      <c r="BI68" s="5"/>
      <c r="BJ68" s="5"/>
      <c r="BK68" s="5"/>
      <c r="BL68" s="5"/>
      <c r="BM68" s="280" t="s">
        <v>105</v>
      </c>
      <c r="BN68" s="280"/>
      <c r="BO68" s="5"/>
      <c r="BP68" s="280" t="s">
        <v>106</v>
      </c>
      <c r="BQ68" s="280"/>
      <c r="BR68" s="5" t="s">
        <v>65</v>
      </c>
      <c r="BS68" s="5"/>
      <c r="BT68" s="5"/>
      <c r="BU68" s="5"/>
      <c r="BV68" s="5"/>
      <c r="BW68" s="5"/>
      <c r="BX68" s="5"/>
      <c r="BY68" s="5"/>
      <c r="BZ68" s="5"/>
      <c r="CA68" s="5"/>
      <c r="CB68" s="5"/>
      <c r="CC68" s="129"/>
      <c r="CD68" s="226"/>
      <c r="CE68" s="226" t="b">
        <v>0</v>
      </c>
      <c r="CF68" s="226" t="b">
        <v>0</v>
      </c>
      <c r="CG68" s="226"/>
      <c r="CH68" s="129"/>
      <c r="CI68" s="5"/>
      <c r="CJ68" s="5"/>
      <c r="CK68" s="5"/>
      <c r="CL68" s="5"/>
      <c r="CM68" s="5"/>
      <c r="CN68" s="5"/>
      <c r="CO68" s="5"/>
      <c r="CP68" s="5"/>
      <c r="CQ68" s="5"/>
      <c r="CR68" s="5"/>
      <c r="CS68" s="5"/>
      <c r="CT68" s="5"/>
      <c r="CU68" s="5"/>
      <c r="CV68" s="281" t="s">
        <v>109</v>
      </c>
      <c r="CW68" s="281"/>
      <c r="CX68" s="281"/>
      <c r="CY68" s="281"/>
      <c r="CZ68" s="5" t="s">
        <v>64</v>
      </c>
      <c r="DA68" s="5"/>
      <c r="DB68" s="5"/>
      <c r="DC68" s="5"/>
      <c r="DD68" s="5"/>
      <c r="DE68" s="280" t="s">
        <v>105</v>
      </c>
      <c r="DF68" s="280"/>
      <c r="DG68" s="5"/>
      <c r="DH68" s="280" t="s">
        <v>106</v>
      </c>
      <c r="DI68" s="280"/>
      <c r="DJ68" s="5" t="s">
        <v>65</v>
      </c>
      <c r="DK68" s="5"/>
      <c r="DL68" s="5"/>
      <c r="DM68" s="5"/>
      <c r="DN68" s="5"/>
      <c r="DO68" s="5"/>
      <c r="DP68" s="5"/>
      <c r="DQ68" s="5"/>
      <c r="DR68" s="5"/>
      <c r="DS68" s="5"/>
      <c r="DT68" s="5"/>
      <c r="DU68" s="231"/>
      <c r="DV68" s="231" t="b">
        <v>0</v>
      </c>
      <c r="DW68" s="231" t="b">
        <v>0</v>
      </c>
      <c r="DX68" s="231"/>
      <c r="DY68" s="231"/>
      <c r="DZ68" s="5"/>
      <c r="EA68" s="5"/>
      <c r="EB68" s="5"/>
      <c r="EC68" s="5"/>
      <c r="ED68" s="5"/>
      <c r="EE68" s="5"/>
      <c r="EF68" s="5"/>
      <c r="EG68" s="5"/>
      <c r="EH68" s="5"/>
      <c r="EI68" s="5"/>
      <c r="EJ68" s="5"/>
      <c r="EK68" s="5"/>
      <c r="EL68" s="5"/>
      <c r="EM68" s="281" t="s">
        <v>109</v>
      </c>
      <c r="EN68" s="281"/>
      <c r="EO68" s="281"/>
      <c r="EP68" s="281"/>
      <c r="EQ68" s="5" t="s">
        <v>64</v>
      </c>
      <c r="ER68" s="5"/>
      <c r="ES68" s="5"/>
      <c r="ET68" s="5"/>
      <c r="EU68" s="5"/>
      <c r="EV68" s="280" t="s">
        <v>105</v>
      </c>
      <c r="EW68" s="280"/>
      <c r="EX68" s="5"/>
      <c r="EY68" s="280" t="s">
        <v>106</v>
      </c>
      <c r="EZ68" s="280"/>
      <c r="FA68" s="5" t="s">
        <v>65</v>
      </c>
      <c r="FB68" s="5"/>
      <c r="FC68" s="5"/>
      <c r="FD68" s="5"/>
      <c r="FE68" s="5"/>
      <c r="FF68" s="5"/>
      <c r="FG68" s="5"/>
      <c r="FH68" s="5"/>
      <c r="FI68" s="5"/>
      <c r="FJ68" s="5"/>
      <c r="FK68" s="5"/>
      <c r="FL68" s="231"/>
      <c r="FM68" s="231" t="b">
        <v>0</v>
      </c>
      <c r="FN68" s="231" t="b">
        <v>0</v>
      </c>
      <c r="FO68" s="231"/>
      <c r="FP68" s="5"/>
      <c r="FQ68" s="5"/>
      <c r="FR68" s="5"/>
      <c r="FS68" s="5"/>
      <c r="FT68" s="5"/>
      <c r="FU68" s="5"/>
      <c r="FV68" s="5"/>
      <c r="FW68" s="5"/>
      <c r="FX68" s="5"/>
      <c r="FY68" s="5"/>
      <c r="FZ68" s="5"/>
      <c r="GA68" s="5"/>
      <c r="GB68" s="5"/>
      <c r="GC68" s="281" t="s">
        <v>109</v>
      </c>
      <c r="GD68" s="281"/>
      <c r="GE68" s="281"/>
      <c r="GF68" s="281"/>
      <c r="GG68" s="5" t="s">
        <v>64</v>
      </c>
      <c r="GH68" s="5"/>
      <c r="GI68" s="5"/>
      <c r="GJ68" s="5"/>
      <c r="GK68" s="5"/>
      <c r="GL68" s="280" t="s">
        <v>105</v>
      </c>
      <c r="GM68" s="280"/>
      <c r="GN68" s="5"/>
      <c r="GO68" s="280" t="s">
        <v>106</v>
      </c>
      <c r="GP68" s="280"/>
      <c r="GQ68" s="5" t="s">
        <v>65</v>
      </c>
      <c r="GR68" s="5"/>
      <c r="GS68" s="5"/>
      <c r="GT68" s="5"/>
      <c r="GU68" s="5"/>
      <c r="GV68" s="5"/>
      <c r="GW68" s="5"/>
      <c r="GX68" s="5"/>
      <c r="GY68" s="5"/>
      <c r="GZ68" s="5"/>
      <c r="HA68" s="5"/>
      <c r="HB68" s="231"/>
      <c r="HC68" s="231"/>
      <c r="HD68" s="231"/>
      <c r="HE68" s="231"/>
      <c r="HF68" s="5"/>
      <c r="HG68" s="5"/>
      <c r="HH68" s="5"/>
      <c r="HI68" s="5"/>
      <c r="HJ68" s="5"/>
      <c r="HK68" s="5"/>
      <c r="HL68" s="5"/>
      <c r="HM68" s="5"/>
      <c r="HN68" s="5"/>
      <c r="HO68" s="5"/>
      <c r="HP68" s="5"/>
      <c r="HQ68" s="5"/>
      <c r="HR68" s="5"/>
      <c r="HS68" s="281" t="s">
        <v>109</v>
      </c>
      <c r="HT68" s="281"/>
      <c r="HU68" s="281"/>
      <c r="HV68" s="281"/>
      <c r="HW68" s="5" t="s">
        <v>64</v>
      </c>
      <c r="HX68" s="5"/>
      <c r="HY68" s="5"/>
      <c r="HZ68" s="5"/>
      <c r="IA68" s="5"/>
      <c r="IB68" s="280" t="s">
        <v>105</v>
      </c>
      <c r="IC68" s="280"/>
      <c r="ID68" s="5"/>
      <c r="IE68" s="280" t="s">
        <v>106</v>
      </c>
      <c r="IF68" s="280"/>
      <c r="IG68" s="5" t="s">
        <v>65</v>
      </c>
      <c r="IH68" s="5"/>
      <c r="II68" s="5"/>
      <c r="IJ68" s="5"/>
      <c r="IK68" s="5"/>
      <c r="IL68" s="5"/>
      <c r="IM68" s="5"/>
      <c r="IN68" s="5"/>
      <c r="IO68" s="5"/>
      <c r="IP68" s="5"/>
      <c r="IQ68" s="5"/>
      <c r="IR68" s="5"/>
      <c r="IS68" s="5"/>
      <c r="IT68" s="5"/>
      <c r="IU68" s="5"/>
      <c r="IV68" s="5"/>
      <c r="IW68" s="5"/>
      <c r="IX68" s="5"/>
      <c r="IY68" s="5"/>
      <c r="IZ68" s="5"/>
      <c r="JA68" s="5"/>
      <c r="JB68" s="5"/>
      <c r="JC68" s="281" t="s">
        <v>109</v>
      </c>
      <c r="JD68" s="281"/>
      <c r="JE68" s="281"/>
      <c r="JF68" s="281"/>
      <c r="JG68" s="5" t="s">
        <v>64</v>
      </c>
      <c r="JH68" s="5"/>
      <c r="JI68" s="5"/>
      <c r="JJ68" s="5"/>
      <c r="JK68" s="5"/>
      <c r="JL68" s="280" t="s">
        <v>105</v>
      </c>
      <c r="JM68" s="280"/>
      <c r="JN68" s="5"/>
      <c r="JO68" s="280" t="s">
        <v>106</v>
      </c>
      <c r="JP68" s="280"/>
      <c r="JQ68" s="5" t="s">
        <v>65</v>
      </c>
      <c r="JR68" s="5"/>
      <c r="JS68" s="5"/>
      <c r="JT68" s="5"/>
      <c r="JU68" s="5"/>
      <c r="JV68" s="5"/>
      <c r="JW68" s="5"/>
      <c r="JX68" s="5"/>
      <c r="JY68" s="5"/>
      <c r="JZ68" s="5"/>
      <c r="KA68" s="5"/>
      <c r="KB68" s="5"/>
      <c r="KC68" s="5"/>
      <c r="KD68" s="5"/>
      <c r="KE68" s="5"/>
      <c r="KF68" s="5"/>
      <c r="KG68" s="5"/>
      <c r="KH68" s="5"/>
      <c r="KI68" s="5"/>
      <c r="KJ68" s="5"/>
      <c r="KK68" s="5"/>
      <c r="KL68" s="5"/>
      <c r="KM68" s="281" t="s">
        <v>109</v>
      </c>
      <c r="KN68" s="281"/>
      <c r="KO68" s="281"/>
      <c r="KP68" s="281"/>
      <c r="KQ68" s="5" t="s">
        <v>64</v>
      </c>
      <c r="KR68" s="5"/>
      <c r="KS68" s="5"/>
      <c r="KT68" s="5"/>
      <c r="KU68" s="5"/>
      <c r="KV68" s="280" t="s">
        <v>105</v>
      </c>
      <c r="KW68" s="280"/>
      <c r="KX68" s="5"/>
      <c r="KY68" s="280" t="s">
        <v>106</v>
      </c>
      <c r="KZ68" s="280"/>
      <c r="LA68" s="5" t="s">
        <v>65</v>
      </c>
      <c r="LB68" s="5"/>
      <c r="LC68" s="5"/>
      <c r="LD68" s="5"/>
      <c r="LE68" s="5"/>
      <c r="LF68" s="5"/>
      <c r="LG68" s="5"/>
      <c r="LH68" s="5"/>
      <c r="LI68" s="5"/>
      <c r="LJ68" s="5"/>
      <c r="LK68" s="5"/>
      <c r="LL68" s="5"/>
      <c r="LM68" s="5"/>
      <c r="LN68" s="5"/>
      <c r="LO68" s="5"/>
      <c r="LP68" s="5"/>
      <c r="LQ68" s="5"/>
      <c r="LR68" s="5"/>
      <c r="LS68" s="5"/>
      <c r="LT68" s="5"/>
      <c r="LU68" s="5"/>
      <c r="LV68" s="5"/>
      <c r="LW68" s="281" t="s">
        <v>109</v>
      </c>
      <c r="LX68" s="281"/>
      <c r="LY68" s="281"/>
      <c r="LZ68" s="281"/>
      <c r="MA68" s="5" t="s">
        <v>64</v>
      </c>
      <c r="MB68" s="5"/>
      <c r="MC68" s="5"/>
      <c r="MD68" s="5"/>
      <c r="ME68" s="5"/>
      <c r="MF68" s="280" t="s">
        <v>105</v>
      </c>
      <c r="MG68" s="280"/>
      <c r="MH68" s="5"/>
      <c r="MI68" s="280" t="s">
        <v>106</v>
      </c>
      <c r="MJ68" s="280"/>
      <c r="MK68" s="5" t="s">
        <v>65</v>
      </c>
      <c r="ML68" s="5"/>
      <c r="MM68" s="5"/>
      <c r="MN68" s="5"/>
      <c r="MO68" s="5"/>
      <c r="MP68" s="5"/>
      <c r="MQ68" s="5"/>
      <c r="MR68" s="5"/>
      <c r="MS68" s="5"/>
      <c r="MT68" s="5"/>
      <c r="MU68" s="5"/>
      <c r="MV68" s="5"/>
      <c r="MW68" s="5"/>
      <c r="MX68" s="5"/>
      <c r="MY68" s="5"/>
      <c r="MZ68" s="5"/>
      <c r="NA68" s="5"/>
      <c r="NB68" s="5"/>
      <c r="NC68" s="5"/>
      <c r="ND68" s="5"/>
      <c r="NE68" s="5"/>
      <c r="NF68" s="5"/>
      <c r="NG68" s="281" t="s">
        <v>109</v>
      </c>
      <c r="NH68" s="281"/>
      <c r="NI68" s="281"/>
      <c r="NJ68" s="281"/>
      <c r="NK68" s="5" t="s">
        <v>64</v>
      </c>
      <c r="NL68" s="5"/>
      <c r="NM68" s="5"/>
      <c r="NN68" s="5"/>
      <c r="NO68" s="5"/>
      <c r="NP68" s="280" t="s">
        <v>105</v>
      </c>
      <c r="NQ68" s="280"/>
      <c r="NR68" s="5"/>
      <c r="NS68" s="280" t="s">
        <v>106</v>
      </c>
      <c r="NT68" s="280"/>
      <c r="NU68" s="5" t="s">
        <v>65</v>
      </c>
      <c r="NV68" s="5"/>
      <c r="NW68" s="5"/>
      <c r="NX68" s="5"/>
      <c r="NY68" s="5"/>
      <c r="NZ68" s="5"/>
      <c r="OA68" s="5"/>
      <c r="OB68" s="5"/>
      <c r="OC68" s="5"/>
      <c r="OD68" s="5"/>
    </row>
    <row r="69" spans="1:531" ht="15" customHeight="1">
      <c r="A69" s="5"/>
      <c r="B69" s="281" t="s">
        <v>107</v>
      </c>
      <c r="C69" s="281"/>
      <c r="D69" s="281"/>
      <c r="E69" s="281"/>
      <c r="F69" s="281"/>
      <c r="G69" s="281"/>
      <c r="H69" s="281"/>
      <c r="I69" s="281"/>
      <c r="J69" s="5"/>
      <c r="K69" s="281" t="s">
        <v>110</v>
      </c>
      <c r="L69" s="281"/>
      <c r="M69" s="281"/>
      <c r="N69" s="281"/>
      <c r="O69" s="281"/>
      <c r="P69" s="281"/>
      <c r="Q69" s="5"/>
      <c r="R69" s="5"/>
      <c r="S69" s="281" t="s">
        <v>111</v>
      </c>
      <c r="T69" s="281"/>
      <c r="U69" s="281"/>
      <c r="V69" s="281"/>
      <c r="W69" s="281"/>
      <c r="X69" s="5"/>
      <c r="Y69" s="5"/>
      <c r="Z69" s="281" t="s">
        <v>112</v>
      </c>
      <c r="AA69" s="281"/>
      <c r="AB69" s="281"/>
      <c r="AC69" s="281"/>
      <c r="AD69" s="281"/>
      <c r="AE69" s="281"/>
      <c r="AF69" s="281"/>
      <c r="AG69" s="281"/>
      <c r="AH69" s="281"/>
      <c r="AI69" s="281"/>
      <c r="AJ69" s="5"/>
      <c r="AK69" s="5"/>
      <c r="AL69" s="129"/>
      <c r="AM69" s="226" t="b">
        <v>0</v>
      </c>
      <c r="AN69" s="226" t="b">
        <v>0</v>
      </c>
      <c r="AO69" s="226" t="b">
        <v>0</v>
      </c>
      <c r="AQ69" s="129"/>
      <c r="AR69" s="5"/>
      <c r="AS69" s="281" t="s">
        <v>107</v>
      </c>
      <c r="AT69" s="281"/>
      <c r="AU69" s="281"/>
      <c r="AV69" s="281"/>
      <c r="AW69" s="281"/>
      <c r="AX69" s="281"/>
      <c r="AY69" s="281"/>
      <c r="AZ69" s="281"/>
      <c r="BA69" s="5"/>
      <c r="BB69" s="281" t="s">
        <v>110</v>
      </c>
      <c r="BC69" s="281"/>
      <c r="BD69" s="281"/>
      <c r="BE69" s="281"/>
      <c r="BF69" s="281"/>
      <c r="BG69" s="281"/>
      <c r="BH69" s="5"/>
      <c r="BI69" s="5"/>
      <c r="BJ69" s="281" t="s">
        <v>111</v>
      </c>
      <c r="BK69" s="281"/>
      <c r="BL69" s="281"/>
      <c r="BM69" s="281"/>
      <c r="BN69" s="281"/>
      <c r="BO69" s="5"/>
      <c r="BP69" s="5"/>
      <c r="BQ69" s="281" t="s">
        <v>112</v>
      </c>
      <c r="BR69" s="281"/>
      <c r="BS69" s="281"/>
      <c r="BT69" s="281"/>
      <c r="BU69" s="281"/>
      <c r="BV69" s="281"/>
      <c r="BW69" s="281"/>
      <c r="BX69" s="281"/>
      <c r="BY69" s="281"/>
      <c r="BZ69" s="281"/>
      <c r="CA69" s="5"/>
      <c r="CB69" s="5"/>
      <c r="CC69" s="129"/>
      <c r="CD69" s="226" t="b">
        <v>0</v>
      </c>
      <c r="CE69" s="226" t="b">
        <v>0</v>
      </c>
      <c r="CF69" s="226" t="b">
        <v>0</v>
      </c>
      <c r="CG69" s="226"/>
      <c r="CH69" s="129"/>
      <c r="CI69" s="5"/>
      <c r="CJ69" s="5"/>
      <c r="CK69" s="281" t="s">
        <v>107</v>
      </c>
      <c r="CL69" s="281"/>
      <c r="CM69" s="281"/>
      <c r="CN69" s="281"/>
      <c r="CO69" s="281"/>
      <c r="CP69" s="281"/>
      <c r="CQ69" s="281"/>
      <c r="CR69" s="281"/>
      <c r="CS69" s="5"/>
      <c r="CT69" s="281" t="s">
        <v>110</v>
      </c>
      <c r="CU69" s="281"/>
      <c r="CV69" s="281"/>
      <c r="CW69" s="281"/>
      <c r="CX69" s="281"/>
      <c r="CY69" s="281"/>
      <c r="CZ69" s="5"/>
      <c r="DA69" s="5"/>
      <c r="DB69" s="281" t="s">
        <v>111</v>
      </c>
      <c r="DC69" s="281"/>
      <c r="DD69" s="281"/>
      <c r="DE69" s="281"/>
      <c r="DF69" s="281"/>
      <c r="DG69" s="5"/>
      <c r="DH69" s="5"/>
      <c r="DI69" s="281" t="s">
        <v>112</v>
      </c>
      <c r="DJ69" s="281"/>
      <c r="DK69" s="281"/>
      <c r="DL69" s="281"/>
      <c r="DM69" s="281"/>
      <c r="DN69" s="281"/>
      <c r="DO69" s="281"/>
      <c r="DP69" s="281"/>
      <c r="DQ69" s="281"/>
      <c r="DR69" s="281"/>
      <c r="DS69" s="5"/>
      <c r="DT69" s="5"/>
      <c r="DU69" s="231" t="b">
        <v>0</v>
      </c>
      <c r="DV69" s="231" t="b">
        <v>0</v>
      </c>
      <c r="DW69" s="231" t="b">
        <v>0</v>
      </c>
      <c r="DX69" s="231"/>
      <c r="DY69" s="231"/>
      <c r="DZ69" s="5"/>
      <c r="EA69" s="5"/>
      <c r="EB69" s="281" t="s">
        <v>107</v>
      </c>
      <c r="EC69" s="281"/>
      <c r="ED69" s="281"/>
      <c r="EE69" s="281"/>
      <c r="EF69" s="281"/>
      <c r="EG69" s="281"/>
      <c r="EH69" s="281"/>
      <c r="EI69" s="281"/>
      <c r="EJ69" s="5"/>
      <c r="EK69" s="281" t="s">
        <v>110</v>
      </c>
      <c r="EL69" s="281"/>
      <c r="EM69" s="281"/>
      <c r="EN69" s="281"/>
      <c r="EO69" s="281"/>
      <c r="EP69" s="281"/>
      <c r="EQ69" s="5"/>
      <c r="ER69" s="5"/>
      <c r="ES69" s="281" t="s">
        <v>111</v>
      </c>
      <c r="ET69" s="281"/>
      <c r="EU69" s="281"/>
      <c r="EV69" s="281"/>
      <c r="EW69" s="281"/>
      <c r="EX69" s="5"/>
      <c r="EY69" s="5"/>
      <c r="EZ69" s="281" t="s">
        <v>112</v>
      </c>
      <c r="FA69" s="281"/>
      <c r="FB69" s="281"/>
      <c r="FC69" s="281"/>
      <c r="FD69" s="281"/>
      <c r="FE69" s="281"/>
      <c r="FF69" s="281"/>
      <c r="FG69" s="281"/>
      <c r="FH69" s="281"/>
      <c r="FI69" s="281"/>
      <c r="FJ69" s="5"/>
      <c r="FK69" s="5"/>
      <c r="FL69" s="231" t="b">
        <v>0</v>
      </c>
      <c r="FM69" s="231" t="b">
        <v>0</v>
      </c>
      <c r="FN69" s="231" t="b">
        <v>0</v>
      </c>
      <c r="FO69" s="231"/>
      <c r="FP69" s="5"/>
      <c r="FQ69" s="5"/>
      <c r="FR69" s="281" t="s">
        <v>107</v>
      </c>
      <c r="FS69" s="281"/>
      <c r="FT69" s="281"/>
      <c r="FU69" s="281"/>
      <c r="FV69" s="281"/>
      <c r="FW69" s="281"/>
      <c r="FX69" s="281"/>
      <c r="FY69" s="281"/>
      <c r="FZ69" s="5"/>
      <c r="GA69" s="281" t="s">
        <v>110</v>
      </c>
      <c r="GB69" s="281"/>
      <c r="GC69" s="281"/>
      <c r="GD69" s="281"/>
      <c r="GE69" s="281"/>
      <c r="GF69" s="281"/>
      <c r="GG69" s="5"/>
      <c r="GH69" s="5"/>
      <c r="GI69" s="281" t="s">
        <v>111</v>
      </c>
      <c r="GJ69" s="281"/>
      <c r="GK69" s="281"/>
      <c r="GL69" s="281"/>
      <c r="GM69" s="281"/>
      <c r="GN69" s="5"/>
      <c r="GO69" s="5"/>
      <c r="GP69" s="281" t="s">
        <v>112</v>
      </c>
      <c r="GQ69" s="281"/>
      <c r="GR69" s="281"/>
      <c r="GS69" s="281"/>
      <c r="GT69" s="281"/>
      <c r="GU69" s="281"/>
      <c r="GV69" s="281"/>
      <c r="GW69" s="281"/>
      <c r="GX69" s="281"/>
      <c r="GY69" s="281"/>
      <c r="GZ69" s="5"/>
      <c r="HA69" s="5"/>
      <c r="HB69" s="231"/>
      <c r="HC69" s="231"/>
      <c r="HD69" s="231"/>
      <c r="HE69" s="231"/>
      <c r="HF69" s="5"/>
      <c r="HG69" s="5"/>
      <c r="HH69" s="281" t="s">
        <v>107</v>
      </c>
      <c r="HI69" s="281"/>
      <c r="HJ69" s="281"/>
      <c r="HK69" s="281"/>
      <c r="HL69" s="281"/>
      <c r="HM69" s="281"/>
      <c r="HN69" s="281"/>
      <c r="HO69" s="281"/>
      <c r="HP69" s="5"/>
      <c r="HQ69" s="281" t="s">
        <v>110</v>
      </c>
      <c r="HR69" s="281"/>
      <c r="HS69" s="281"/>
      <c r="HT69" s="281"/>
      <c r="HU69" s="281"/>
      <c r="HV69" s="281"/>
      <c r="HW69" s="5"/>
      <c r="HX69" s="5"/>
      <c r="HY69" s="281" t="s">
        <v>111</v>
      </c>
      <c r="HZ69" s="281"/>
      <c r="IA69" s="281"/>
      <c r="IB69" s="281"/>
      <c r="IC69" s="281"/>
      <c r="ID69" s="5"/>
      <c r="IE69" s="5"/>
      <c r="IF69" s="281" t="s">
        <v>112</v>
      </c>
      <c r="IG69" s="281"/>
      <c r="IH69" s="281"/>
      <c r="II69" s="281"/>
      <c r="IJ69" s="281"/>
      <c r="IK69" s="281"/>
      <c r="IL69" s="281"/>
      <c r="IM69" s="281"/>
      <c r="IN69" s="281"/>
      <c r="IO69" s="281"/>
      <c r="IP69" s="5"/>
      <c r="IQ69" s="5"/>
      <c r="IR69" s="281" t="s">
        <v>107</v>
      </c>
      <c r="IS69" s="281"/>
      <c r="IT69" s="281"/>
      <c r="IU69" s="281"/>
      <c r="IV69" s="281"/>
      <c r="IW69" s="281"/>
      <c r="IX69" s="281"/>
      <c r="IY69" s="281"/>
      <c r="IZ69" s="5"/>
      <c r="JA69" s="281" t="s">
        <v>110</v>
      </c>
      <c r="JB69" s="281"/>
      <c r="JC69" s="281"/>
      <c r="JD69" s="281"/>
      <c r="JE69" s="281"/>
      <c r="JF69" s="281"/>
      <c r="JG69" s="5"/>
      <c r="JH69" s="5"/>
      <c r="JI69" s="281" t="s">
        <v>111</v>
      </c>
      <c r="JJ69" s="281"/>
      <c r="JK69" s="281"/>
      <c r="JL69" s="281"/>
      <c r="JM69" s="281"/>
      <c r="JN69" s="5"/>
      <c r="JO69" s="5"/>
      <c r="JP69" s="281" t="s">
        <v>112</v>
      </c>
      <c r="JQ69" s="281"/>
      <c r="JR69" s="281"/>
      <c r="JS69" s="281"/>
      <c r="JT69" s="281"/>
      <c r="JU69" s="281"/>
      <c r="JV69" s="281"/>
      <c r="JW69" s="281"/>
      <c r="JX69" s="281"/>
      <c r="JY69" s="281"/>
      <c r="JZ69" s="5"/>
      <c r="KA69" s="5"/>
      <c r="KB69" s="281" t="s">
        <v>107</v>
      </c>
      <c r="KC69" s="281"/>
      <c r="KD69" s="281"/>
      <c r="KE69" s="281"/>
      <c r="KF69" s="281"/>
      <c r="KG69" s="281"/>
      <c r="KH69" s="281"/>
      <c r="KI69" s="281"/>
      <c r="KJ69" s="5"/>
      <c r="KK69" s="281" t="s">
        <v>110</v>
      </c>
      <c r="KL69" s="281"/>
      <c r="KM69" s="281"/>
      <c r="KN69" s="281"/>
      <c r="KO69" s="281"/>
      <c r="KP69" s="281"/>
      <c r="KQ69" s="5"/>
      <c r="KR69" s="5"/>
      <c r="KS69" s="281" t="s">
        <v>111</v>
      </c>
      <c r="KT69" s="281"/>
      <c r="KU69" s="281"/>
      <c r="KV69" s="281"/>
      <c r="KW69" s="281"/>
      <c r="KX69" s="5"/>
      <c r="KY69" s="5"/>
      <c r="KZ69" s="281" t="s">
        <v>112</v>
      </c>
      <c r="LA69" s="281"/>
      <c r="LB69" s="281"/>
      <c r="LC69" s="281"/>
      <c r="LD69" s="281"/>
      <c r="LE69" s="281"/>
      <c r="LF69" s="281"/>
      <c r="LG69" s="281"/>
      <c r="LH69" s="281"/>
      <c r="LI69" s="281"/>
      <c r="LJ69" s="5"/>
      <c r="LK69" s="5"/>
      <c r="LL69" s="281" t="s">
        <v>107</v>
      </c>
      <c r="LM69" s="281"/>
      <c r="LN69" s="281"/>
      <c r="LO69" s="281"/>
      <c r="LP69" s="281"/>
      <c r="LQ69" s="281"/>
      <c r="LR69" s="281"/>
      <c r="LS69" s="281"/>
      <c r="LT69" s="5"/>
      <c r="LU69" s="281" t="s">
        <v>110</v>
      </c>
      <c r="LV69" s="281"/>
      <c r="LW69" s="281"/>
      <c r="LX69" s="281"/>
      <c r="LY69" s="281"/>
      <c r="LZ69" s="281"/>
      <c r="MA69" s="5"/>
      <c r="MB69" s="5"/>
      <c r="MC69" s="281" t="s">
        <v>111</v>
      </c>
      <c r="MD69" s="281"/>
      <c r="ME69" s="281"/>
      <c r="MF69" s="281"/>
      <c r="MG69" s="281"/>
      <c r="MH69" s="5"/>
      <c r="MI69" s="5"/>
      <c r="MJ69" s="281" t="s">
        <v>112</v>
      </c>
      <c r="MK69" s="281"/>
      <c r="ML69" s="281"/>
      <c r="MM69" s="281"/>
      <c r="MN69" s="281"/>
      <c r="MO69" s="281"/>
      <c r="MP69" s="281"/>
      <c r="MQ69" s="281"/>
      <c r="MR69" s="281"/>
      <c r="MS69" s="281"/>
      <c r="MT69" s="5"/>
      <c r="MU69" s="5"/>
      <c r="MV69" s="281" t="s">
        <v>107</v>
      </c>
      <c r="MW69" s="281"/>
      <c r="MX69" s="281"/>
      <c r="MY69" s="281"/>
      <c r="MZ69" s="281"/>
      <c r="NA69" s="281"/>
      <c r="NB69" s="281"/>
      <c r="NC69" s="281"/>
      <c r="ND69" s="5"/>
      <c r="NE69" s="281" t="s">
        <v>110</v>
      </c>
      <c r="NF69" s="281"/>
      <c r="NG69" s="281"/>
      <c r="NH69" s="281"/>
      <c r="NI69" s="281"/>
      <c r="NJ69" s="281"/>
      <c r="NK69" s="5"/>
      <c r="NL69" s="5"/>
      <c r="NM69" s="281" t="s">
        <v>111</v>
      </c>
      <c r="NN69" s="281"/>
      <c r="NO69" s="281"/>
      <c r="NP69" s="281"/>
      <c r="NQ69" s="281"/>
      <c r="NR69" s="5"/>
      <c r="NS69" s="5"/>
      <c r="NT69" s="281" t="s">
        <v>112</v>
      </c>
      <c r="NU69" s="281"/>
      <c r="NV69" s="281"/>
      <c r="NW69" s="281"/>
      <c r="NX69" s="281"/>
      <c r="NY69" s="281"/>
      <c r="NZ69" s="281"/>
      <c r="OA69" s="281"/>
      <c r="OB69" s="281"/>
      <c r="OC69" s="281"/>
      <c r="OD69" s="5"/>
    </row>
    <row r="70" spans="1:531" ht="15" customHeight="1">
      <c r="A70" s="5"/>
      <c r="B70" s="5"/>
      <c r="C70" s="5"/>
      <c r="D70" s="5"/>
      <c r="E70" s="5"/>
      <c r="F70" s="5"/>
      <c r="G70" s="5"/>
      <c r="H70" s="5"/>
      <c r="I70" s="5"/>
      <c r="J70" s="5"/>
      <c r="K70" s="281" t="s">
        <v>113</v>
      </c>
      <c r="L70" s="281"/>
      <c r="M70" s="281"/>
      <c r="N70" s="281"/>
      <c r="O70" s="281"/>
      <c r="P70" s="281"/>
      <c r="Q70" s="281"/>
      <c r="R70" s="281"/>
      <c r="S70" s="5"/>
      <c r="T70" s="5"/>
      <c r="U70" s="281" t="s">
        <v>114</v>
      </c>
      <c r="V70" s="281"/>
      <c r="W70" s="281"/>
      <c r="X70" s="281"/>
      <c r="Y70" s="5"/>
      <c r="Z70" s="5"/>
      <c r="AA70" s="5"/>
      <c r="AB70" s="5"/>
      <c r="AC70" s="5"/>
      <c r="AD70" s="5"/>
      <c r="AE70" s="5"/>
      <c r="AF70" s="5"/>
      <c r="AG70" s="5"/>
      <c r="AH70" s="5"/>
      <c r="AI70" s="5"/>
      <c r="AJ70" s="5"/>
      <c r="AK70" s="5"/>
      <c r="AL70" s="129"/>
      <c r="AM70" s="226" t="b">
        <v>0</v>
      </c>
      <c r="AN70" s="226" t="b">
        <v>0</v>
      </c>
      <c r="AQ70" s="129"/>
      <c r="AR70" s="5"/>
      <c r="AS70" s="5"/>
      <c r="AT70" s="5"/>
      <c r="AU70" s="5"/>
      <c r="AV70" s="5"/>
      <c r="AW70" s="5"/>
      <c r="AX70" s="5"/>
      <c r="AY70" s="5"/>
      <c r="AZ70" s="5"/>
      <c r="BA70" s="5"/>
      <c r="BB70" s="281" t="s">
        <v>113</v>
      </c>
      <c r="BC70" s="281"/>
      <c r="BD70" s="281"/>
      <c r="BE70" s="281"/>
      <c r="BF70" s="281"/>
      <c r="BG70" s="281"/>
      <c r="BH70" s="281"/>
      <c r="BI70" s="281"/>
      <c r="BJ70" s="5"/>
      <c r="BK70" s="5"/>
      <c r="BL70" s="281" t="s">
        <v>114</v>
      </c>
      <c r="BM70" s="281"/>
      <c r="BN70" s="281"/>
      <c r="BO70" s="281"/>
      <c r="BP70" s="5"/>
      <c r="BQ70" s="5"/>
      <c r="BR70" s="5"/>
      <c r="BS70" s="5"/>
      <c r="BT70" s="5"/>
      <c r="BU70" s="5"/>
      <c r="BV70" s="5"/>
      <c r="BW70" s="5"/>
      <c r="BX70" s="5"/>
      <c r="BY70" s="5"/>
      <c r="BZ70" s="5"/>
      <c r="CA70" s="5"/>
      <c r="CB70" s="5"/>
      <c r="CC70" s="129"/>
      <c r="CD70" s="226" t="b">
        <v>0</v>
      </c>
      <c r="CE70" s="226" t="b">
        <v>0</v>
      </c>
      <c r="CF70" s="226"/>
      <c r="CG70" s="226"/>
      <c r="CH70" s="129"/>
      <c r="CI70" s="5"/>
      <c r="CJ70" s="5"/>
      <c r="CK70" s="5"/>
      <c r="CL70" s="5"/>
      <c r="CM70" s="5"/>
      <c r="CN70" s="5"/>
      <c r="CO70" s="5"/>
      <c r="CP70" s="5"/>
      <c r="CQ70" s="5"/>
      <c r="CR70" s="5"/>
      <c r="CS70" s="5"/>
      <c r="CT70" s="281" t="s">
        <v>113</v>
      </c>
      <c r="CU70" s="281"/>
      <c r="CV70" s="281"/>
      <c r="CW70" s="281"/>
      <c r="CX70" s="281"/>
      <c r="CY70" s="281"/>
      <c r="CZ70" s="281"/>
      <c r="DA70" s="281"/>
      <c r="DB70" s="5"/>
      <c r="DC70" s="5"/>
      <c r="DD70" s="281" t="s">
        <v>114</v>
      </c>
      <c r="DE70" s="281"/>
      <c r="DF70" s="281"/>
      <c r="DG70" s="281"/>
      <c r="DH70" s="5"/>
      <c r="DI70" s="5"/>
      <c r="DJ70" s="5"/>
      <c r="DK70" s="5"/>
      <c r="DL70" s="5"/>
      <c r="DM70" s="5"/>
      <c r="DN70" s="5"/>
      <c r="DO70" s="5"/>
      <c r="DP70" s="5"/>
      <c r="DQ70" s="5"/>
      <c r="DR70" s="5"/>
      <c r="DS70" s="5"/>
      <c r="DT70" s="5"/>
      <c r="DU70" s="231" t="b">
        <v>0</v>
      </c>
      <c r="DV70" s="231" t="b">
        <v>0</v>
      </c>
      <c r="DW70" s="231"/>
      <c r="DX70" s="231"/>
      <c r="DY70" s="231"/>
      <c r="DZ70" s="5"/>
      <c r="EA70" s="5"/>
      <c r="EB70" s="5"/>
      <c r="EC70" s="5"/>
      <c r="ED70" s="5"/>
      <c r="EE70" s="5"/>
      <c r="EF70" s="5"/>
      <c r="EG70" s="5"/>
      <c r="EH70" s="5"/>
      <c r="EI70" s="5"/>
      <c r="EJ70" s="5"/>
      <c r="EK70" s="281" t="s">
        <v>113</v>
      </c>
      <c r="EL70" s="281"/>
      <c r="EM70" s="281"/>
      <c r="EN70" s="281"/>
      <c r="EO70" s="281"/>
      <c r="EP70" s="281"/>
      <c r="EQ70" s="281"/>
      <c r="ER70" s="281"/>
      <c r="ES70" s="5"/>
      <c r="ET70" s="5"/>
      <c r="EU70" s="281" t="s">
        <v>114</v>
      </c>
      <c r="EV70" s="281"/>
      <c r="EW70" s="281"/>
      <c r="EX70" s="281"/>
      <c r="EY70" s="5"/>
      <c r="EZ70" s="5"/>
      <c r="FA70" s="5"/>
      <c r="FB70" s="5"/>
      <c r="FC70" s="5"/>
      <c r="FD70" s="5"/>
      <c r="FE70" s="5"/>
      <c r="FF70" s="5"/>
      <c r="FG70" s="5"/>
      <c r="FH70" s="5"/>
      <c r="FI70" s="5"/>
      <c r="FJ70" s="5"/>
      <c r="FK70" s="5"/>
      <c r="FL70" s="231" t="b">
        <v>0</v>
      </c>
      <c r="FM70" s="231" t="b">
        <v>0</v>
      </c>
      <c r="FN70" s="231"/>
      <c r="FO70" s="231"/>
      <c r="FP70" s="5"/>
      <c r="FQ70" s="5"/>
      <c r="FR70" s="5"/>
      <c r="FS70" s="5"/>
      <c r="FT70" s="5"/>
      <c r="FU70" s="5"/>
      <c r="FV70" s="5"/>
      <c r="FW70" s="5"/>
      <c r="FX70" s="5"/>
      <c r="FY70" s="5"/>
      <c r="FZ70" s="5"/>
      <c r="GA70" s="281" t="s">
        <v>113</v>
      </c>
      <c r="GB70" s="281"/>
      <c r="GC70" s="281"/>
      <c r="GD70" s="281"/>
      <c r="GE70" s="281"/>
      <c r="GF70" s="281"/>
      <c r="GG70" s="281"/>
      <c r="GH70" s="281"/>
      <c r="GI70" s="5"/>
      <c r="GJ70" s="5"/>
      <c r="GK70" s="281" t="s">
        <v>114</v>
      </c>
      <c r="GL70" s="281"/>
      <c r="GM70" s="281"/>
      <c r="GN70" s="281"/>
      <c r="GO70" s="5"/>
      <c r="GP70" s="5"/>
      <c r="GQ70" s="5"/>
      <c r="GR70" s="5"/>
      <c r="GS70" s="5"/>
      <c r="GT70" s="5"/>
      <c r="GU70" s="5"/>
      <c r="GV70" s="5"/>
      <c r="GW70" s="5"/>
      <c r="GX70" s="5"/>
      <c r="GY70" s="5"/>
      <c r="GZ70" s="5"/>
      <c r="HA70" s="5"/>
      <c r="HB70" s="231"/>
      <c r="HC70" s="231"/>
      <c r="HD70" s="231"/>
      <c r="HE70" s="231"/>
      <c r="HF70" s="5"/>
      <c r="HG70" s="5"/>
      <c r="HH70" s="5"/>
      <c r="HI70" s="5"/>
      <c r="HJ70" s="5"/>
      <c r="HK70" s="5"/>
      <c r="HL70" s="5"/>
      <c r="HM70" s="5"/>
      <c r="HN70" s="5"/>
      <c r="HO70" s="5"/>
      <c r="HP70" s="5"/>
      <c r="HQ70" s="281" t="s">
        <v>113</v>
      </c>
      <c r="HR70" s="281"/>
      <c r="HS70" s="281"/>
      <c r="HT70" s="281"/>
      <c r="HU70" s="281"/>
      <c r="HV70" s="281"/>
      <c r="HW70" s="281"/>
      <c r="HX70" s="281"/>
      <c r="HY70" s="5"/>
      <c r="HZ70" s="5"/>
      <c r="IA70" s="281" t="s">
        <v>114</v>
      </c>
      <c r="IB70" s="281"/>
      <c r="IC70" s="281"/>
      <c r="ID70" s="281"/>
      <c r="IE70" s="5"/>
      <c r="IF70" s="5"/>
      <c r="IG70" s="5"/>
      <c r="IH70" s="5"/>
      <c r="II70" s="5"/>
      <c r="IJ70" s="5"/>
      <c r="IK70" s="5"/>
      <c r="IL70" s="5"/>
      <c r="IM70" s="5"/>
      <c r="IN70" s="5"/>
      <c r="IO70" s="5"/>
      <c r="IP70" s="5"/>
      <c r="IQ70" s="5"/>
      <c r="IR70" s="5"/>
      <c r="IS70" s="5"/>
      <c r="IT70" s="5"/>
      <c r="IU70" s="5"/>
      <c r="IV70" s="5"/>
      <c r="IW70" s="5"/>
      <c r="IX70" s="5"/>
      <c r="IY70" s="5"/>
      <c r="IZ70" s="5"/>
      <c r="JA70" s="281" t="s">
        <v>113</v>
      </c>
      <c r="JB70" s="281"/>
      <c r="JC70" s="281"/>
      <c r="JD70" s="281"/>
      <c r="JE70" s="281"/>
      <c r="JF70" s="281"/>
      <c r="JG70" s="281"/>
      <c r="JH70" s="281"/>
      <c r="JI70" s="5"/>
      <c r="JJ70" s="5"/>
      <c r="JK70" s="281" t="s">
        <v>114</v>
      </c>
      <c r="JL70" s="281"/>
      <c r="JM70" s="281"/>
      <c r="JN70" s="281"/>
      <c r="JO70" s="5"/>
      <c r="JP70" s="5"/>
      <c r="JQ70" s="5"/>
      <c r="JR70" s="5"/>
      <c r="JS70" s="5"/>
      <c r="JT70" s="5"/>
      <c r="JU70" s="5"/>
      <c r="JV70" s="5"/>
      <c r="JW70" s="5"/>
      <c r="JX70" s="5"/>
      <c r="JY70" s="5"/>
      <c r="JZ70" s="5"/>
      <c r="KA70" s="5"/>
      <c r="KB70" s="5"/>
      <c r="KC70" s="5"/>
      <c r="KD70" s="5"/>
      <c r="KE70" s="5"/>
      <c r="KF70" s="5"/>
      <c r="KG70" s="5"/>
      <c r="KH70" s="5"/>
      <c r="KI70" s="5"/>
      <c r="KJ70" s="5"/>
      <c r="KK70" s="281" t="s">
        <v>113</v>
      </c>
      <c r="KL70" s="281"/>
      <c r="KM70" s="281"/>
      <c r="KN70" s="281"/>
      <c r="KO70" s="281"/>
      <c r="KP70" s="281"/>
      <c r="KQ70" s="281"/>
      <c r="KR70" s="281"/>
      <c r="KS70" s="5"/>
      <c r="KT70" s="5"/>
      <c r="KU70" s="281" t="s">
        <v>114</v>
      </c>
      <c r="KV70" s="281"/>
      <c r="KW70" s="281"/>
      <c r="KX70" s="281"/>
      <c r="KY70" s="5"/>
      <c r="KZ70" s="5"/>
      <c r="LA70" s="5"/>
      <c r="LB70" s="5"/>
      <c r="LC70" s="5"/>
      <c r="LD70" s="5"/>
      <c r="LE70" s="5"/>
      <c r="LF70" s="5"/>
      <c r="LG70" s="5"/>
      <c r="LH70" s="5"/>
      <c r="LI70" s="5"/>
      <c r="LJ70" s="5"/>
      <c r="LK70" s="5"/>
      <c r="LL70" s="5"/>
      <c r="LM70" s="5"/>
      <c r="LN70" s="5"/>
      <c r="LO70" s="5"/>
      <c r="LP70" s="5"/>
      <c r="LQ70" s="5"/>
      <c r="LR70" s="5"/>
      <c r="LS70" s="5"/>
      <c r="LT70" s="5"/>
      <c r="LU70" s="281" t="s">
        <v>113</v>
      </c>
      <c r="LV70" s="281"/>
      <c r="LW70" s="281"/>
      <c r="LX70" s="281"/>
      <c r="LY70" s="281"/>
      <c r="LZ70" s="281"/>
      <c r="MA70" s="281"/>
      <c r="MB70" s="281"/>
      <c r="MC70" s="5"/>
      <c r="MD70" s="5"/>
      <c r="ME70" s="281" t="s">
        <v>114</v>
      </c>
      <c r="MF70" s="281"/>
      <c r="MG70" s="281"/>
      <c r="MH70" s="281"/>
      <c r="MI70" s="5"/>
      <c r="MJ70" s="5"/>
      <c r="MK70" s="5"/>
      <c r="ML70" s="5"/>
      <c r="MM70" s="5"/>
      <c r="MN70" s="5"/>
      <c r="MO70" s="5"/>
      <c r="MP70" s="5"/>
      <c r="MQ70" s="5"/>
      <c r="MR70" s="5"/>
      <c r="MS70" s="5"/>
      <c r="MT70" s="5"/>
      <c r="MU70" s="5"/>
      <c r="MV70" s="5"/>
      <c r="MW70" s="5"/>
      <c r="MX70" s="5"/>
      <c r="MY70" s="5"/>
      <c r="MZ70" s="5"/>
      <c r="NA70" s="5"/>
      <c r="NB70" s="5"/>
      <c r="NC70" s="5"/>
      <c r="ND70" s="5"/>
      <c r="NE70" s="281" t="s">
        <v>113</v>
      </c>
      <c r="NF70" s="281"/>
      <c r="NG70" s="281"/>
      <c r="NH70" s="281"/>
      <c r="NI70" s="281"/>
      <c r="NJ70" s="281"/>
      <c r="NK70" s="281"/>
      <c r="NL70" s="281"/>
      <c r="NM70" s="5"/>
      <c r="NN70" s="5"/>
      <c r="NO70" s="281" t="s">
        <v>114</v>
      </c>
      <c r="NP70" s="281"/>
      <c r="NQ70" s="281"/>
      <c r="NR70" s="281"/>
      <c r="NS70" s="5"/>
      <c r="NT70" s="5"/>
      <c r="NU70" s="5"/>
      <c r="NV70" s="5"/>
      <c r="NW70" s="5"/>
      <c r="NX70" s="5"/>
      <c r="NY70" s="5"/>
      <c r="NZ70" s="5"/>
      <c r="OA70" s="5"/>
      <c r="OB70" s="5"/>
      <c r="OC70" s="5"/>
      <c r="OD70" s="5"/>
    </row>
    <row r="71" spans="1:531" ht="15" customHeight="1">
      <c r="A71" s="5"/>
      <c r="B71" s="281" t="s">
        <v>115</v>
      </c>
      <c r="C71" s="281"/>
      <c r="D71" s="281"/>
      <c r="E71" s="281"/>
      <c r="F71" s="281"/>
      <c r="G71" s="281"/>
      <c r="H71" s="281"/>
      <c r="I71" s="281"/>
      <c r="J71" s="5"/>
      <c r="K71" s="281" t="s">
        <v>116</v>
      </c>
      <c r="L71" s="281"/>
      <c r="M71" s="281"/>
      <c r="N71" s="281"/>
      <c r="O71" s="281"/>
      <c r="P71" s="5"/>
      <c r="Q71" s="281" t="s">
        <v>117</v>
      </c>
      <c r="R71" s="281"/>
      <c r="S71" s="281"/>
      <c r="T71" s="281"/>
      <c r="U71" s="281"/>
      <c r="V71" s="281"/>
      <c r="W71" s="5"/>
      <c r="X71" s="281" t="s">
        <v>118</v>
      </c>
      <c r="Y71" s="281"/>
      <c r="Z71" s="281"/>
      <c r="AA71" s="281"/>
      <c r="AB71" s="281"/>
      <c r="AC71" s="281"/>
      <c r="AD71" s="5"/>
      <c r="AE71" s="5"/>
      <c r="AF71" s="5"/>
      <c r="AG71" s="5"/>
      <c r="AH71" s="5"/>
      <c r="AJ71" s="5"/>
      <c r="AK71" s="5"/>
      <c r="AL71" s="129"/>
      <c r="AM71" s="226" t="b">
        <v>0</v>
      </c>
      <c r="AN71" s="226" t="b">
        <v>0</v>
      </c>
      <c r="AO71" s="226" t="b">
        <v>0</v>
      </c>
      <c r="AQ71" s="129"/>
      <c r="AR71" s="5"/>
      <c r="AS71" s="281" t="s">
        <v>115</v>
      </c>
      <c r="AT71" s="281"/>
      <c r="AU71" s="281"/>
      <c r="AV71" s="281"/>
      <c r="AW71" s="281"/>
      <c r="AX71" s="281"/>
      <c r="AY71" s="281"/>
      <c r="AZ71" s="281"/>
      <c r="BA71" s="5"/>
      <c r="BB71" s="281" t="s">
        <v>116</v>
      </c>
      <c r="BC71" s="281"/>
      <c r="BD71" s="281"/>
      <c r="BE71" s="281"/>
      <c r="BF71" s="281"/>
      <c r="BG71" s="5"/>
      <c r="BH71" s="281" t="s">
        <v>117</v>
      </c>
      <c r="BI71" s="281"/>
      <c r="BJ71" s="281"/>
      <c r="BK71" s="281"/>
      <c r="BL71" s="281"/>
      <c r="BM71" s="281"/>
      <c r="BN71" s="5"/>
      <c r="BO71" s="281" t="s">
        <v>118</v>
      </c>
      <c r="BP71" s="281"/>
      <c r="BQ71" s="281"/>
      <c r="BR71" s="281"/>
      <c r="BS71" s="281"/>
      <c r="BT71" s="281"/>
      <c r="BU71" s="5"/>
      <c r="BV71" s="5"/>
      <c r="BW71" s="5"/>
      <c r="BX71" s="5"/>
      <c r="BY71" s="5"/>
      <c r="CA71" s="5"/>
      <c r="CB71" s="5"/>
      <c r="CC71" s="129"/>
      <c r="CD71" s="226" t="b">
        <v>0</v>
      </c>
      <c r="CE71" s="226" t="b">
        <v>0</v>
      </c>
      <c r="CF71" s="226" t="b">
        <v>0</v>
      </c>
      <c r="CG71" s="226"/>
      <c r="CH71" s="129"/>
      <c r="CI71" s="5"/>
      <c r="CJ71" s="5"/>
      <c r="CK71" s="281" t="s">
        <v>115</v>
      </c>
      <c r="CL71" s="281"/>
      <c r="CM71" s="281"/>
      <c r="CN71" s="281"/>
      <c r="CO71" s="281"/>
      <c r="CP71" s="281"/>
      <c r="CQ71" s="281"/>
      <c r="CR71" s="281"/>
      <c r="CS71" s="5"/>
      <c r="CT71" s="281" t="s">
        <v>116</v>
      </c>
      <c r="CU71" s="281"/>
      <c r="CV71" s="281"/>
      <c r="CW71" s="281"/>
      <c r="CX71" s="281"/>
      <c r="CY71" s="5"/>
      <c r="CZ71" s="281" t="s">
        <v>117</v>
      </c>
      <c r="DA71" s="281"/>
      <c r="DB71" s="281"/>
      <c r="DC71" s="281"/>
      <c r="DD71" s="281"/>
      <c r="DE71" s="281"/>
      <c r="DF71" s="5"/>
      <c r="DG71" s="281" t="s">
        <v>118</v>
      </c>
      <c r="DH71" s="281"/>
      <c r="DI71" s="281"/>
      <c r="DJ71" s="281"/>
      <c r="DK71" s="281"/>
      <c r="DL71" s="281"/>
      <c r="DM71" s="5"/>
      <c r="DN71" s="5"/>
      <c r="DO71" s="5"/>
      <c r="DP71" s="5"/>
      <c r="DQ71" s="5"/>
      <c r="DS71" s="5"/>
      <c r="DT71" s="5"/>
      <c r="DU71" s="231" t="b">
        <v>0</v>
      </c>
      <c r="DV71" s="231" t="b">
        <v>0</v>
      </c>
      <c r="DW71" s="231" t="b">
        <v>0</v>
      </c>
      <c r="DX71" s="231"/>
      <c r="DY71" s="231"/>
      <c r="DZ71" s="5"/>
      <c r="EA71" s="5"/>
      <c r="EB71" s="281" t="s">
        <v>115</v>
      </c>
      <c r="EC71" s="281"/>
      <c r="ED71" s="281"/>
      <c r="EE71" s="281"/>
      <c r="EF71" s="281"/>
      <c r="EG71" s="281"/>
      <c r="EH71" s="281"/>
      <c r="EI71" s="281"/>
      <c r="EJ71" s="5"/>
      <c r="EK71" s="281" t="s">
        <v>116</v>
      </c>
      <c r="EL71" s="281"/>
      <c r="EM71" s="281"/>
      <c r="EN71" s="281"/>
      <c r="EO71" s="281"/>
      <c r="EP71" s="5"/>
      <c r="EQ71" s="281" t="s">
        <v>117</v>
      </c>
      <c r="ER71" s="281"/>
      <c r="ES71" s="281"/>
      <c r="ET71" s="281"/>
      <c r="EU71" s="281"/>
      <c r="EV71" s="281"/>
      <c r="EW71" s="5"/>
      <c r="EX71" s="281" t="s">
        <v>118</v>
      </c>
      <c r="EY71" s="281"/>
      <c r="EZ71" s="281"/>
      <c r="FA71" s="281"/>
      <c r="FB71" s="281"/>
      <c r="FC71" s="281"/>
      <c r="FD71" s="5"/>
      <c r="FE71" s="5"/>
      <c r="FF71" s="5"/>
      <c r="FG71" s="5"/>
      <c r="FH71" s="5"/>
      <c r="FJ71" s="5"/>
      <c r="FK71" s="5"/>
      <c r="FL71" s="231" t="b">
        <v>0</v>
      </c>
      <c r="FM71" s="231" t="b">
        <v>0</v>
      </c>
      <c r="FN71" s="231" t="b">
        <v>0</v>
      </c>
      <c r="FO71" s="231"/>
      <c r="FP71" s="5"/>
      <c r="FQ71" s="5"/>
      <c r="FR71" s="281" t="s">
        <v>115</v>
      </c>
      <c r="FS71" s="281"/>
      <c r="FT71" s="281"/>
      <c r="FU71" s="281"/>
      <c r="FV71" s="281"/>
      <c r="FW71" s="281"/>
      <c r="FX71" s="281"/>
      <c r="FY71" s="281"/>
      <c r="FZ71" s="5"/>
      <c r="GA71" s="281" t="s">
        <v>116</v>
      </c>
      <c r="GB71" s="281"/>
      <c r="GC71" s="281"/>
      <c r="GD71" s="281"/>
      <c r="GE71" s="281"/>
      <c r="GF71" s="5"/>
      <c r="GG71" s="281" t="s">
        <v>117</v>
      </c>
      <c r="GH71" s="281"/>
      <c r="GI71" s="281"/>
      <c r="GJ71" s="281"/>
      <c r="GK71" s="281"/>
      <c r="GL71" s="281"/>
      <c r="GM71" s="5"/>
      <c r="GN71" s="281" t="s">
        <v>118</v>
      </c>
      <c r="GO71" s="281"/>
      <c r="GP71" s="281"/>
      <c r="GQ71" s="281"/>
      <c r="GR71" s="281"/>
      <c r="GS71" s="281"/>
      <c r="GT71" s="5"/>
      <c r="GU71" s="5"/>
      <c r="GV71" s="5"/>
      <c r="GW71" s="5"/>
      <c r="GX71" s="5"/>
      <c r="GZ71" s="5"/>
      <c r="HA71" s="5"/>
      <c r="HB71" s="231"/>
      <c r="HC71" s="231"/>
      <c r="HD71" s="231"/>
      <c r="HE71" s="231"/>
      <c r="HF71" s="5"/>
      <c r="HG71" s="5"/>
      <c r="HH71" s="281" t="s">
        <v>115</v>
      </c>
      <c r="HI71" s="281"/>
      <c r="HJ71" s="281"/>
      <c r="HK71" s="281"/>
      <c r="HL71" s="281"/>
      <c r="HM71" s="281"/>
      <c r="HN71" s="281"/>
      <c r="HO71" s="281"/>
      <c r="HP71" s="5"/>
      <c r="HQ71" s="281" t="s">
        <v>116</v>
      </c>
      <c r="HR71" s="281"/>
      <c r="HS71" s="281"/>
      <c r="HT71" s="281"/>
      <c r="HU71" s="281"/>
      <c r="HV71" s="5"/>
      <c r="HW71" s="281" t="s">
        <v>117</v>
      </c>
      <c r="HX71" s="281"/>
      <c r="HY71" s="281"/>
      <c r="HZ71" s="281"/>
      <c r="IA71" s="281"/>
      <c r="IB71" s="281"/>
      <c r="IC71" s="5"/>
      <c r="ID71" s="281" t="s">
        <v>118</v>
      </c>
      <c r="IE71" s="281"/>
      <c r="IF71" s="281"/>
      <c r="IG71" s="281"/>
      <c r="IH71" s="281"/>
      <c r="II71" s="281"/>
      <c r="IJ71" s="5"/>
      <c r="IK71" s="5"/>
      <c r="IL71" s="5"/>
      <c r="IM71" s="5"/>
      <c r="IN71" s="5"/>
      <c r="IP71" s="5"/>
      <c r="IQ71" s="5"/>
      <c r="IR71" s="281" t="s">
        <v>115</v>
      </c>
      <c r="IS71" s="281"/>
      <c r="IT71" s="281"/>
      <c r="IU71" s="281"/>
      <c r="IV71" s="281"/>
      <c r="IW71" s="281"/>
      <c r="IX71" s="281"/>
      <c r="IY71" s="281"/>
      <c r="IZ71" s="5"/>
      <c r="JA71" s="281" t="s">
        <v>116</v>
      </c>
      <c r="JB71" s="281"/>
      <c r="JC71" s="281"/>
      <c r="JD71" s="281"/>
      <c r="JE71" s="281"/>
      <c r="JF71" s="5"/>
      <c r="JG71" s="281" t="s">
        <v>117</v>
      </c>
      <c r="JH71" s="281"/>
      <c r="JI71" s="281"/>
      <c r="JJ71" s="281"/>
      <c r="JK71" s="281"/>
      <c r="JL71" s="281"/>
      <c r="JM71" s="5"/>
      <c r="JN71" s="281" t="s">
        <v>118</v>
      </c>
      <c r="JO71" s="281"/>
      <c r="JP71" s="281"/>
      <c r="JQ71" s="281"/>
      <c r="JR71" s="281"/>
      <c r="JS71" s="281"/>
      <c r="JT71" s="5"/>
      <c r="JU71" s="5"/>
      <c r="JV71" s="5"/>
      <c r="JW71" s="5"/>
      <c r="JX71" s="5"/>
      <c r="JZ71" s="5"/>
      <c r="KA71" s="5"/>
      <c r="KB71" s="281" t="s">
        <v>115</v>
      </c>
      <c r="KC71" s="281"/>
      <c r="KD71" s="281"/>
      <c r="KE71" s="281"/>
      <c r="KF71" s="281"/>
      <c r="KG71" s="281"/>
      <c r="KH71" s="281"/>
      <c r="KI71" s="281"/>
      <c r="KJ71" s="5"/>
      <c r="KK71" s="281" t="s">
        <v>116</v>
      </c>
      <c r="KL71" s="281"/>
      <c r="KM71" s="281"/>
      <c r="KN71" s="281"/>
      <c r="KO71" s="281"/>
      <c r="KP71" s="5"/>
      <c r="KQ71" s="281" t="s">
        <v>117</v>
      </c>
      <c r="KR71" s="281"/>
      <c r="KS71" s="281"/>
      <c r="KT71" s="281"/>
      <c r="KU71" s="281"/>
      <c r="KV71" s="281"/>
      <c r="KW71" s="5"/>
      <c r="KX71" s="281" t="s">
        <v>118</v>
      </c>
      <c r="KY71" s="281"/>
      <c r="KZ71" s="281"/>
      <c r="LA71" s="281"/>
      <c r="LB71" s="281"/>
      <c r="LC71" s="281"/>
      <c r="LD71" s="5"/>
      <c r="LE71" s="5"/>
      <c r="LF71" s="5"/>
      <c r="LG71" s="5"/>
      <c r="LH71" s="5"/>
      <c r="LJ71" s="5"/>
      <c r="LK71" s="5"/>
      <c r="LL71" s="281" t="s">
        <v>115</v>
      </c>
      <c r="LM71" s="281"/>
      <c r="LN71" s="281"/>
      <c r="LO71" s="281"/>
      <c r="LP71" s="281"/>
      <c r="LQ71" s="281"/>
      <c r="LR71" s="281"/>
      <c r="LS71" s="281"/>
      <c r="LT71" s="5"/>
      <c r="LU71" s="281" t="s">
        <v>116</v>
      </c>
      <c r="LV71" s="281"/>
      <c r="LW71" s="281"/>
      <c r="LX71" s="281"/>
      <c r="LY71" s="281"/>
      <c r="LZ71" s="5"/>
      <c r="MA71" s="281" t="s">
        <v>117</v>
      </c>
      <c r="MB71" s="281"/>
      <c r="MC71" s="281"/>
      <c r="MD71" s="281"/>
      <c r="ME71" s="281"/>
      <c r="MF71" s="281"/>
      <c r="MG71" s="5"/>
      <c r="MH71" s="281" t="s">
        <v>118</v>
      </c>
      <c r="MI71" s="281"/>
      <c r="MJ71" s="281"/>
      <c r="MK71" s="281"/>
      <c r="ML71" s="281"/>
      <c r="MM71" s="281"/>
      <c r="MN71" s="5"/>
      <c r="MO71" s="5"/>
      <c r="MP71" s="5"/>
      <c r="MQ71" s="5"/>
      <c r="MR71" s="5"/>
      <c r="MT71" s="5"/>
      <c r="MU71" s="5"/>
      <c r="MV71" s="281" t="s">
        <v>115</v>
      </c>
      <c r="MW71" s="281"/>
      <c r="MX71" s="281"/>
      <c r="MY71" s="281"/>
      <c r="MZ71" s="281"/>
      <c r="NA71" s="281"/>
      <c r="NB71" s="281"/>
      <c r="NC71" s="281"/>
      <c r="ND71" s="5"/>
      <c r="NE71" s="281" t="s">
        <v>116</v>
      </c>
      <c r="NF71" s="281"/>
      <c r="NG71" s="281"/>
      <c r="NH71" s="281"/>
      <c r="NI71" s="281"/>
      <c r="NJ71" s="5"/>
      <c r="NK71" s="281" t="s">
        <v>117</v>
      </c>
      <c r="NL71" s="281"/>
      <c r="NM71" s="281"/>
      <c r="NN71" s="281"/>
      <c r="NO71" s="281"/>
      <c r="NP71" s="281"/>
      <c r="NQ71" s="5"/>
      <c r="NR71" s="281" t="s">
        <v>118</v>
      </c>
      <c r="NS71" s="281"/>
      <c r="NT71" s="281"/>
      <c r="NU71" s="281"/>
      <c r="NV71" s="281"/>
      <c r="NW71" s="281"/>
      <c r="NX71" s="5"/>
      <c r="NY71" s="5"/>
      <c r="NZ71" s="5"/>
      <c r="OA71" s="5"/>
      <c r="OB71" s="5"/>
      <c r="OD71" s="5"/>
    </row>
    <row r="72" spans="1:531" ht="15" customHeight="1">
      <c r="A72" s="5"/>
      <c r="B72" s="281" t="s">
        <v>119</v>
      </c>
      <c r="C72" s="281"/>
      <c r="D72" s="281"/>
      <c r="E72" s="281"/>
      <c r="F72" s="281"/>
      <c r="G72" s="281"/>
      <c r="H72" s="281"/>
      <c r="I72" s="281"/>
      <c r="J72" s="5"/>
      <c r="K72" s="281" t="s">
        <v>120</v>
      </c>
      <c r="L72" s="281"/>
      <c r="M72" s="281"/>
      <c r="N72" s="281"/>
      <c r="O72" s="281"/>
      <c r="P72" s="5"/>
      <c r="Q72" s="281" t="s">
        <v>121</v>
      </c>
      <c r="R72" s="281"/>
      <c r="S72" s="281"/>
      <c r="T72" s="281"/>
      <c r="U72" s="281"/>
      <c r="V72" s="281"/>
      <c r="W72" s="5"/>
      <c r="X72" s="281" t="s">
        <v>122</v>
      </c>
      <c r="Y72" s="281"/>
      <c r="Z72" s="281"/>
      <c r="AA72" s="281"/>
      <c r="AB72" s="281"/>
      <c r="AC72" s="281"/>
      <c r="AD72" s="5"/>
      <c r="AE72" s="5"/>
      <c r="AF72" s="5"/>
      <c r="AG72" s="5"/>
      <c r="AH72" s="5"/>
      <c r="AJ72" s="5"/>
      <c r="AK72" s="5"/>
      <c r="AL72" s="129"/>
      <c r="AM72" s="226" t="b">
        <v>0</v>
      </c>
      <c r="AN72" s="226" t="b">
        <v>0</v>
      </c>
      <c r="AO72" s="226" t="b">
        <v>0</v>
      </c>
      <c r="AQ72" s="129"/>
      <c r="AR72" s="5"/>
      <c r="AS72" s="281" t="s">
        <v>119</v>
      </c>
      <c r="AT72" s="281"/>
      <c r="AU72" s="281"/>
      <c r="AV72" s="281"/>
      <c r="AW72" s="281"/>
      <c r="AX72" s="281"/>
      <c r="AY72" s="281"/>
      <c r="AZ72" s="281"/>
      <c r="BA72" s="5"/>
      <c r="BB72" s="281" t="s">
        <v>120</v>
      </c>
      <c r="BC72" s="281"/>
      <c r="BD72" s="281"/>
      <c r="BE72" s="281"/>
      <c r="BF72" s="281"/>
      <c r="BG72" s="5"/>
      <c r="BH72" s="281" t="s">
        <v>121</v>
      </c>
      <c r="BI72" s="281"/>
      <c r="BJ72" s="281"/>
      <c r="BK72" s="281"/>
      <c r="BL72" s="281"/>
      <c r="BM72" s="281"/>
      <c r="BN72" s="5"/>
      <c r="BO72" s="281" t="s">
        <v>122</v>
      </c>
      <c r="BP72" s="281"/>
      <c r="BQ72" s="281"/>
      <c r="BR72" s="281"/>
      <c r="BS72" s="281"/>
      <c r="BT72" s="281"/>
      <c r="BU72" s="5"/>
      <c r="BV72" s="5"/>
      <c r="BW72" s="5"/>
      <c r="BX72" s="5"/>
      <c r="BY72" s="5"/>
      <c r="CA72" s="5"/>
      <c r="CB72" s="5"/>
      <c r="CC72" s="129"/>
      <c r="CD72" s="226" t="b">
        <v>0</v>
      </c>
      <c r="CE72" s="226" t="b">
        <v>0</v>
      </c>
      <c r="CF72" s="226" t="b">
        <v>0</v>
      </c>
      <c r="CG72" s="226"/>
      <c r="CH72" s="129"/>
      <c r="CI72" s="5"/>
      <c r="CJ72" s="5"/>
      <c r="CK72" s="281" t="s">
        <v>119</v>
      </c>
      <c r="CL72" s="281"/>
      <c r="CM72" s="281"/>
      <c r="CN72" s="281"/>
      <c r="CO72" s="281"/>
      <c r="CP72" s="281"/>
      <c r="CQ72" s="281"/>
      <c r="CR72" s="281"/>
      <c r="CS72" s="5"/>
      <c r="CT72" s="281" t="s">
        <v>120</v>
      </c>
      <c r="CU72" s="281"/>
      <c r="CV72" s="281"/>
      <c r="CW72" s="281"/>
      <c r="CX72" s="281"/>
      <c r="CY72" s="5"/>
      <c r="CZ72" s="281" t="s">
        <v>121</v>
      </c>
      <c r="DA72" s="281"/>
      <c r="DB72" s="281"/>
      <c r="DC72" s="281"/>
      <c r="DD72" s="281"/>
      <c r="DE72" s="281"/>
      <c r="DF72" s="5"/>
      <c r="DG72" s="281" t="s">
        <v>122</v>
      </c>
      <c r="DH72" s="281"/>
      <c r="DI72" s="281"/>
      <c r="DJ72" s="281"/>
      <c r="DK72" s="281"/>
      <c r="DL72" s="281"/>
      <c r="DM72" s="5"/>
      <c r="DN72" s="5"/>
      <c r="DO72" s="5"/>
      <c r="DP72" s="5"/>
      <c r="DQ72" s="5"/>
      <c r="DS72" s="5"/>
      <c r="DT72" s="5"/>
      <c r="DU72" s="231" t="b">
        <v>0</v>
      </c>
      <c r="DV72" s="231" t="b">
        <v>0</v>
      </c>
      <c r="DW72" s="231" t="b">
        <v>0</v>
      </c>
      <c r="DX72" s="231"/>
      <c r="DY72" s="231"/>
      <c r="DZ72" s="5"/>
      <c r="EA72" s="5"/>
      <c r="EB72" s="281" t="s">
        <v>119</v>
      </c>
      <c r="EC72" s="281"/>
      <c r="ED72" s="281"/>
      <c r="EE72" s="281"/>
      <c r="EF72" s="281"/>
      <c r="EG72" s="281"/>
      <c r="EH72" s="281"/>
      <c r="EI72" s="281"/>
      <c r="EJ72" s="5"/>
      <c r="EK72" s="281" t="s">
        <v>120</v>
      </c>
      <c r="EL72" s="281"/>
      <c r="EM72" s="281"/>
      <c r="EN72" s="281"/>
      <c r="EO72" s="281"/>
      <c r="EP72" s="5"/>
      <c r="EQ72" s="281" t="s">
        <v>121</v>
      </c>
      <c r="ER72" s="281"/>
      <c r="ES72" s="281"/>
      <c r="ET72" s="281"/>
      <c r="EU72" s="281"/>
      <c r="EV72" s="281"/>
      <c r="EW72" s="5"/>
      <c r="EX72" s="281" t="s">
        <v>122</v>
      </c>
      <c r="EY72" s="281"/>
      <c r="EZ72" s="281"/>
      <c r="FA72" s="281"/>
      <c r="FB72" s="281"/>
      <c r="FC72" s="281"/>
      <c r="FD72" s="5"/>
      <c r="FE72" s="5"/>
      <c r="FF72" s="5"/>
      <c r="FG72" s="5"/>
      <c r="FH72" s="5"/>
      <c r="FJ72" s="5"/>
      <c r="FK72" s="5"/>
      <c r="FL72" s="231" t="b">
        <v>0</v>
      </c>
      <c r="FM72" s="231" t="b">
        <v>0</v>
      </c>
      <c r="FN72" s="231" t="b">
        <v>0</v>
      </c>
      <c r="FO72" s="231"/>
      <c r="FP72" s="5"/>
      <c r="FQ72" s="5"/>
      <c r="FR72" s="281" t="s">
        <v>119</v>
      </c>
      <c r="FS72" s="281"/>
      <c r="FT72" s="281"/>
      <c r="FU72" s="281"/>
      <c r="FV72" s="281"/>
      <c r="FW72" s="281"/>
      <c r="FX72" s="281"/>
      <c r="FY72" s="281"/>
      <c r="FZ72" s="5"/>
      <c r="GA72" s="281" t="s">
        <v>120</v>
      </c>
      <c r="GB72" s="281"/>
      <c r="GC72" s="281"/>
      <c r="GD72" s="281"/>
      <c r="GE72" s="281"/>
      <c r="GF72" s="5"/>
      <c r="GG72" s="281" t="s">
        <v>121</v>
      </c>
      <c r="GH72" s="281"/>
      <c r="GI72" s="281"/>
      <c r="GJ72" s="281"/>
      <c r="GK72" s="281"/>
      <c r="GL72" s="281"/>
      <c r="GM72" s="5"/>
      <c r="GN72" s="281" t="s">
        <v>122</v>
      </c>
      <c r="GO72" s="281"/>
      <c r="GP72" s="281"/>
      <c r="GQ72" s="281"/>
      <c r="GR72" s="281"/>
      <c r="GS72" s="281"/>
      <c r="GT72" s="5"/>
      <c r="GU72" s="5"/>
      <c r="GV72" s="5"/>
      <c r="GW72" s="5"/>
      <c r="GX72" s="5"/>
      <c r="GZ72" s="5"/>
      <c r="HA72" s="5"/>
      <c r="HB72" s="231"/>
      <c r="HC72" s="231"/>
      <c r="HD72" s="231"/>
      <c r="HE72" s="231"/>
      <c r="HF72" s="5"/>
      <c r="HG72" s="5"/>
      <c r="HH72" s="281" t="s">
        <v>119</v>
      </c>
      <c r="HI72" s="281"/>
      <c r="HJ72" s="281"/>
      <c r="HK72" s="281"/>
      <c r="HL72" s="281"/>
      <c r="HM72" s="281"/>
      <c r="HN72" s="281"/>
      <c r="HO72" s="281"/>
      <c r="HP72" s="5"/>
      <c r="HQ72" s="281" t="s">
        <v>120</v>
      </c>
      <c r="HR72" s="281"/>
      <c r="HS72" s="281"/>
      <c r="HT72" s="281"/>
      <c r="HU72" s="281"/>
      <c r="HV72" s="5"/>
      <c r="HW72" s="281" t="s">
        <v>121</v>
      </c>
      <c r="HX72" s="281"/>
      <c r="HY72" s="281"/>
      <c r="HZ72" s="281"/>
      <c r="IA72" s="281"/>
      <c r="IB72" s="281"/>
      <c r="IC72" s="5"/>
      <c r="ID72" s="281" t="s">
        <v>122</v>
      </c>
      <c r="IE72" s="281"/>
      <c r="IF72" s="281"/>
      <c r="IG72" s="281"/>
      <c r="IH72" s="281"/>
      <c r="II72" s="281"/>
      <c r="IJ72" s="5"/>
      <c r="IK72" s="5"/>
      <c r="IL72" s="5"/>
      <c r="IM72" s="5"/>
      <c r="IN72" s="5"/>
      <c r="IP72" s="5"/>
      <c r="IQ72" s="5"/>
      <c r="IR72" s="281" t="s">
        <v>119</v>
      </c>
      <c r="IS72" s="281"/>
      <c r="IT72" s="281"/>
      <c r="IU72" s="281"/>
      <c r="IV72" s="281"/>
      <c r="IW72" s="281"/>
      <c r="IX72" s="281"/>
      <c r="IY72" s="281"/>
      <c r="IZ72" s="5"/>
      <c r="JA72" s="281" t="s">
        <v>120</v>
      </c>
      <c r="JB72" s="281"/>
      <c r="JC72" s="281"/>
      <c r="JD72" s="281"/>
      <c r="JE72" s="281"/>
      <c r="JF72" s="5"/>
      <c r="JG72" s="281" t="s">
        <v>121</v>
      </c>
      <c r="JH72" s="281"/>
      <c r="JI72" s="281"/>
      <c r="JJ72" s="281"/>
      <c r="JK72" s="281"/>
      <c r="JL72" s="281"/>
      <c r="JM72" s="5"/>
      <c r="JN72" s="281" t="s">
        <v>122</v>
      </c>
      <c r="JO72" s="281"/>
      <c r="JP72" s="281"/>
      <c r="JQ72" s="281"/>
      <c r="JR72" s="281"/>
      <c r="JS72" s="281"/>
      <c r="JT72" s="5"/>
      <c r="JU72" s="5"/>
      <c r="JV72" s="5"/>
      <c r="JW72" s="5"/>
      <c r="JX72" s="5"/>
      <c r="JZ72" s="5"/>
      <c r="KA72" s="5"/>
      <c r="KB72" s="281" t="s">
        <v>119</v>
      </c>
      <c r="KC72" s="281"/>
      <c r="KD72" s="281"/>
      <c r="KE72" s="281"/>
      <c r="KF72" s="281"/>
      <c r="KG72" s="281"/>
      <c r="KH72" s="281"/>
      <c r="KI72" s="281"/>
      <c r="KJ72" s="5"/>
      <c r="KK72" s="281" t="s">
        <v>120</v>
      </c>
      <c r="KL72" s="281"/>
      <c r="KM72" s="281"/>
      <c r="KN72" s="281"/>
      <c r="KO72" s="281"/>
      <c r="KP72" s="5"/>
      <c r="KQ72" s="281" t="s">
        <v>121</v>
      </c>
      <c r="KR72" s="281"/>
      <c r="KS72" s="281"/>
      <c r="KT72" s="281"/>
      <c r="KU72" s="281"/>
      <c r="KV72" s="281"/>
      <c r="KW72" s="5"/>
      <c r="KX72" s="281" t="s">
        <v>122</v>
      </c>
      <c r="KY72" s="281"/>
      <c r="KZ72" s="281"/>
      <c r="LA72" s="281"/>
      <c r="LB72" s="281"/>
      <c r="LC72" s="281"/>
      <c r="LD72" s="5"/>
      <c r="LE72" s="5"/>
      <c r="LF72" s="5"/>
      <c r="LG72" s="5"/>
      <c r="LH72" s="5"/>
      <c r="LJ72" s="5"/>
      <c r="LK72" s="5"/>
      <c r="LL72" s="281" t="s">
        <v>119</v>
      </c>
      <c r="LM72" s="281"/>
      <c r="LN72" s="281"/>
      <c r="LO72" s="281"/>
      <c r="LP72" s="281"/>
      <c r="LQ72" s="281"/>
      <c r="LR72" s="281"/>
      <c r="LS72" s="281"/>
      <c r="LT72" s="5"/>
      <c r="LU72" s="281" t="s">
        <v>120</v>
      </c>
      <c r="LV72" s="281"/>
      <c r="LW72" s="281"/>
      <c r="LX72" s="281"/>
      <c r="LY72" s="281"/>
      <c r="LZ72" s="5"/>
      <c r="MA72" s="281" t="s">
        <v>121</v>
      </c>
      <c r="MB72" s="281"/>
      <c r="MC72" s="281"/>
      <c r="MD72" s="281"/>
      <c r="ME72" s="281"/>
      <c r="MF72" s="281"/>
      <c r="MG72" s="5"/>
      <c r="MH72" s="281" t="s">
        <v>122</v>
      </c>
      <c r="MI72" s="281"/>
      <c r="MJ72" s="281"/>
      <c r="MK72" s="281"/>
      <c r="ML72" s="281"/>
      <c r="MM72" s="281"/>
      <c r="MN72" s="5"/>
      <c r="MO72" s="5"/>
      <c r="MP72" s="5"/>
      <c r="MQ72" s="5"/>
      <c r="MR72" s="5"/>
      <c r="MT72" s="5"/>
      <c r="MU72" s="5"/>
      <c r="MV72" s="281" t="s">
        <v>119</v>
      </c>
      <c r="MW72" s="281"/>
      <c r="MX72" s="281"/>
      <c r="MY72" s="281"/>
      <c r="MZ72" s="281"/>
      <c r="NA72" s="281"/>
      <c r="NB72" s="281"/>
      <c r="NC72" s="281"/>
      <c r="ND72" s="5"/>
      <c r="NE72" s="281" t="s">
        <v>120</v>
      </c>
      <c r="NF72" s="281"/>
      <c r="NG72" s="281"/>
      <c r="NH72" s="281"/>
      <c r="NI72" s="281"/>
      <c r="NJ72" s="5"/>
      <c r="NK72" s="281" t="s">
        <v>121</v>
      </c>
      <c r="NL72" s="281"/>
      <c r="NM72" s="281"/>
      <c r="NN72" s="281"/>
      <c r="NO72" s="281"/>
      <c r="NP72" s="281"/>
      <c r="NQ72" s="5"/>
      <c r="NR72" s="281" t="s">
        <v>122</v>
      </c>
      <c r="NS72" s="281"/>
      <c r="NT72" s="281"/>
      <c r="NU72" s="281"/>
      <c r="NV72" s="281"/>
      <c r="NW72" s="281"/>
      <c r="NX72" s="5"/>
      <c r="NY72" s="5"/>
      <c r="NZ72" s="5"/>
      <c r="OA72" s="5"/>
      <c r="OB72" s="5"/>
      <c r="OD72" s="5"/>
    </row>
    <row r="73" spans="1:531" ht="15" customHeight="1">
      <c r="A73" s="5"/>
      <c r="B73" s="281" t="s">
        <v>253</v>
      </c>
      <c r="C73" s="281"/>
      <c r="D73" s="281"/>
      <c r="E73" s="281"/>
      <c r="F73" s="281"/>
      <c r="G73" s="281"/>
      <c r="H73" s="281"/>
      <c r="I73" s="281"/>
      <c r="J73" s="5"/>
      <c r="K73" s="281" t="s">
        <v>123</v>
      </c>
      <c r="L73" s="281"/>
      <c r="M73" s="281"/>
      <c r="N73" s="281"/>
      <c r="O73" s="281"/>
      <c r="P73" s="5"/>
      <c r="Q73" s="281" t="s">
        <v>124</v>
      </c>
      <c r="R73" s="281"/>
      <c r="S73" s="281"/>
      <c r="T73" s="281"/>
      <c r="U73" s="281"/>
      <c r="V73" s="281"/>
      <c r="W73" s="5"/>
      <c r="X73" s="281" t="s">
        <v>125</v>
      </c>
      <c r="Y73" s="281"/>
      <c r="Z73" s="281"/>
      <c r="AA73" s="281"/>
      <c r="AB73" s="281"/>
      <c r="AC73" s="5"/>
      <c r="AD73" s="5"/>
      <c r="AE73" s="280"/>
      <c r="AF73" s="280"/>
      <c r="AG73" s="280"/>
      <c r="AH73" s="280"/>
      <c r="AI73" s="280"/>
      <c r="AJ73" s="5"/>
      <c r="AK73" s="5"/>
      <c r="AL73" s="129"/>
      <c r="AM73" s="226" t="b">
        <v>0</v>
      </c>
      <c r="AN73" s="226" t="b">
        <v>0</v>
      </c>
      <c r="AO73" s="226" t="b">
        <v>0</v>
      </c>
      <c r="AQ73" s="129"/>
      <c r="AR73" s="5"/>
      <c r="AS73" s="281" t="s">
        <v>253</v>
      </c>
      <c r="AT73" s="281"/>
      <c r="AU73" s="281"/>
      <c r="AV73" s="281"/>
      <c r="AW73" s="281"/>
      <c r="AX73" s="281"/>
      <c r="AY73" s="281"/>
      <c r="AZ73" s="281"/>
      <c r="BA73" s="5"/>
      <c r="BB73" s="281" t="s">
        <v>123</v>
      </c>
      <c r="BC73" s="281"/>
      <c r="BD73" s="281"/>
      <c r="BE73" s="281"/>
      <c r="BF73" s="281"/>
      <c r="BG73" s="5"/>
      <c r="BH73" s="281" t="s">
        <v>124</v>
      </c>
      <c r="BI73" s="281"/>
      <c r="BJ73" s="281"/>
      <c r="BK73" s="281"/>
      <c r="BL73" s="281"/>
      <c r="BM73" s="281"/>
      <c r="BN73" s="5"/>
      <c r="BO73" s="281" t="s">
        <v>125</v>
      </c>
      <c r="BP73" s="281"/>
      <c r="BQ73" s="281"/>
      <c r="BR73" s="281"/>
      <c r="BS73" s="281"/>
      <c r="BT73" s="5"/>
      <c r="BU73" s="5"/>
      <c r="BV73" s="280"/>
      <c r="BW73" s="280"/>
      <c r="BX73" s="280"/>
      <c r="BY73" s="280"/>
      <c r="BZ73" s="280"/>
      <c r="CA73" s="5"/>
      <c r="CB73" s="5"/>
      <c r="CC73" s="129"/>
      <c r="CD73" s="226" t="b">
        <v>0</v>
      </c>
      <c r="CE73" s="226" t="b">
        <v>0</v>
      </c>
      <c r="CF73" s="226" t="b">
        <v>0</v>
      </c>
      <c r="CG73" s="226"/>
      <c r="CH73" s="129"/>
      <c r="CI73" s="5"/>
      <c r="CJ73" s="5"/>
      <c r="CK73" s="281" t="s">
        <v>253</v>
      </c>
      <c r="CL73" s="281"/>
      <c r="CM73" s="281"/>
      <c r="CN73" s="281"/>
      <c r="CO73" s="281"/>
      <c r="CP73" s="281"/>
      <c r="CQ73" s="281"/>
      <c r="CR73" s="281"/>
      <c r="CS73" s="5"/>
      <c r="CT73" s="281" t="s">
        <v>123</v>
      </c>
      <c r="CU73" s="281"/>
      <c r="CV73" s="281"/>
      <c r="CW73" s="281"/>
      <c r="CX73" s="281"/>
      <c r="CY73" s="5"/>
      <c r="CZ73" s="281" t="s">
        <v>124</v>
      </c>
      <c r="DA73" s="281"/>
      <c r="DB73" s="281"/>
      <c r="DC73" s="281"/>
      <c r="DD73" s="281"/>
      <c r="DE73" s="281"/>
      <c r="DF73" s="5"/>
      <c r="DG73" s="281" t="s">
        <v>125</v>
      </c>
      <c r="DH73" s="281"/>
      <c r="DI73" s="281"/>
      <c r="DJ73" s="281"/>
      <c r="DK73" s="281"/>
      <c r="DL73" s="5"/>
      <c r="DM73" s="5"/>
      <c r="DN73" s="280"/>
      <c r="DO73" s="280"/>
      <c r="DP73" s="280"/>
      <c r="DQ73" s="280"/>
      <c r="DR73" s="280"/>
      <c r="DS73" s="5"/>
      <c r="DT73" s="5"/>
      <c r="DU73" s="231" t="b">
        <v>0</v>
      </c>
      <c r="DV73" s="231" t="b">
        <v>0</v>
      </c>
      <c r="DW73" s="231" t="b">
        <v>0</v>
      </c>
      <c r="DX73" s="231"/>
      <c r="DY73" s="231"/>
      <c r="DZ73" s="5"/>
      <c r="EA73" s="5"/>
      <c r="EB73" s="281" t="s">
        <v>253</v>
      </c>
      <c r="EC73" s="281"/>
      <c r="ED73" s="281"/>
      <c r="EE73" s="281"/>
      <c r="EF73" s="281"/>
      <c r="EG73" s="281"/>
      <c r="EH73" s="281"/>
      <c r="EI73" s="281"/>
      <c r="EJ73" s="5"/>
      <c r="EK73" s="281" t="s">
        <v>123</v>
      </c>
      <c r="EL73" s="281"/>
      <c r="EM73" s="281"/>
      <c r="EN73" s="281"/>
      <c r="EO73" s="281"/>
      <c r="EP73" s="5"/>
      <c r="EQ73" s="281" t="s">
        <v>124</v>
      </c>
      <c r="ER73" s="281"/>
      <c r="ES73" s="281"/>
      <c r="ET73" s="281"/>
      <c r="EU73" s="281"/>
      <c r="EV73" s="281"/>
      <c r="EW73" s="5"/>
      <c r="EX73" s="281" t="s">
        <v>125</v>
      </c>
      <c r="EY73" s="281"/>
      <c r="EZ73" s="281"/>
      <c r="FA73" s="281"/>
      <c r="FB73" s="281"/>
      <c r="FC73" s="5"/>
      <c r="FD73" s="5"/>
      <c r="FE73" s="280"/>
      <c r="FF73" s="280"/>
      <c r="FG73" s="280"/>
      <c r="FH73" s="280"/>
      <c r="FI73" s="280"/>
      <c r="FJ73" s="5"/>
      <c r="FK73" s="5"/>
      <c r="FL73" s="231" t="b">
        <v>0</v>
      </c>
      <c r="FM73" s="231" t="b">
        <v>0</v>
      </c>
      <c r="FN73" s="231" t="b">
        <v>0</v>
      </c>
      <c r="FO73" s="231"/>
      <c r="FP73" s="5"/>
      <c r="FQ73" s="5"/>
      <c r="FR73" s="281" t="s">
        <v>253</v>
      </c>
      <c r="FS73" s="281"/>
      <c r="FT73" s="281"/>
      <c r="FU73" s="281"/>
      <c r="FV73" s="281"/>
      <c r="FW73" s="281"/>
      <c r="FX73" s="281"/>
      <c r="FY73" s="281"/>
      <c r="FZ73" s="5"/>
      <c r="GA73" s="281" t="s">
        <v>123</v>
      </c>
      <c r="GB73" s="281"/>
      <c r="GC73" s="281"/>
      <c r="GD73" s="281"/>
      <c r="GE73" s="281"/>
      <c r="GF73" s="5"/>
      <c r="GG73" s="281" t="s">
        <v>124</v>
      </c>
      <c r="GH73" s="281"/>
      <c r="GI73" s="281"/>
      <c r="GJ73" s="281"/>
      <c r="GK73" s="281"/>
      <c r="GL73" s="281"/>
      <c r="GM73" s="5"/>
      <c r="GN73" s="281" t="s">
        <v>125</v>
      </c>
      <c r="GO73" s="281"/>
      <c r="GP73" s="281"/>
      <c r="GQ73" s="281"/>
      <c r="GR73" s="281"/>
      <c r="GS73" s="5"/>
      <c r="GT73" s="5"/>
      <c r="GU73" s="280"/>
      <c r="GV73" s="280"/>
      <c r="GW73" s="280"/>
      <c r="GX73" s="280"/>
      <c r="GY73" s="280"/>
      <c r="GZ73" s="5"/>
      <c r="HA73" s="5"/>
      <c r="HB73" s="231"/>
      <c r="HC73" s="231"/>
      <c r="HD73" s="231"/>
      <c r="HE73" s="231"/>
      <c r="HF73" s="5"/>
      <c r="HG73" s="5"/>
      <c r="HH73" s="281" t="s">
        <v>253</v>
      </c>
      <c r="HI73" s="281"/>
      <c r="HJ73" s="281"/>
      <c r="HK73" s="281"/>
      <c r="HL73" s="281"/>
      <c r="HM73" s="281"/>
      <c r="HN73" s="281"/>
      <c r="HO73" s="281"/>
      <c r="HP73" s="5"/>
      <c r="HQ73" s="281" t="s">
        <v>123</v>
      </c>
      <c r="HR73" s="281"/>
      <c r="HS73" s="281"/>
      <c r="HT73" s="281"/>
      <c r="HU73" s="281"/>
      <c r="HV73" s="5"/>
      <c r="HW73" s="281" t="s">
        <v>124</v>
      </c>
      <c r="HX73" s="281"/>
      <c r="HY73" s="281"/>
      <c r="HZ73" s="281"/>
      <c r="IA73" s="281"/>
      <c r="IB73" s="281"/>
      <c r="IC73" s="5"/>
      <c r="ID73" s="281" t="s">
        <v>125</v>
      </c>
      <c r="IE73" s="281"/>
      <c r="IF73" s="281"/>
      <c r="IG73" s="281"/>
      <c r="IH73" s="281"/>
      <c r="II73" s="5"/>
      <c r="IJ73" s="5"/>
      <c r="IK73" s="280"/>
      <c r="IL73" s="280"/>
      <c r="IM73" s="280"/>
      <c r="IN73" s="280"/>
      <c r="IO73" s="280"/>
      <c r="IP73" s="5"/>
      <c r="IQ73" s="5"/>
      <c r="IR73" s="281" t="s">
        <v>253</v>
      </c>
      <c r="IS73" s="281"/>
      <c r="IT73" s="281"/>
      <c r="IU73" s="281"/>
      <c r="IV73" s="281"/>
      <c r="IW73" s="281"/>
      <c r="IX73" s="281"/>
      <c r="IY73" s="281"/>
      <c r="IZ73" s="5"/>
      <c r="JA73" s="281" t="s">
        <v>123</v>
      </c>
      <c r="JB73" s="281"/>
      <c r="JC73" s="281"/>
      <c r="JD73" s="281"/>
      <c r="JE73" s="281"/>
      <c r="JF73" s="5"/>
      <c r="JG73" s="281" t="s">
        <v>124</v>
      </c>
      <c r="JH73" s="281"/>
      <c r="JI73" s="281"/>
      <c r="JJ73" s="281"/>
      <c r="JK73" s="281"/>
      <c r="JL73" s="281"/>
      <c r="JM73" s="5"/>
      <c r="JN73" s="281" t="s">
        <v>125</v>
      </c>
      <c r="JO73" s="281"/>
      <c r="JP73" s="281"/>
      <c r="JQ73" s="281"/>
      <c r="JR73" s="281"/>
      <c r="JS73" s="5"/>
      <c r="JT73" s="5"/>
      <c r="JU73" s="280"/>
      <c r="JV73" s="280"/>
      <c r="JW73" s="280"/>
      <c r="JX73" s="280"/>
      <c r="JY73" s="280"/>
      <c r="JZ73" s="5"/>
      <c r="KA73" s="5"/>
      <c r="KB73" s="281" t="s">
        <v>253</v>
      </c>
      <c r="KC73" s="281"/>
      <c r="KD73" s="281"/>
      <c r="KE73" s="281"/>
      <c r="KF73" s="281"/>
      <c r="KG73" s="281"/>
      <c r="KH73" s="281"/>
      <c r="KI73" s="281"/>
      <c r="KJ73" s="5"/>
      <c r="KK73" s="281" t="s">
        <v>123</v>
      </c>
      <c r="KL73" s="281"/>
      <c r="KM73" s="281"/>
      <c r="KN73" s="281"/>
      <c r="KO73" s="281"/>
      <c r="KP73" s="5"/>
      <c r="KQ73" s="281" t="s">
        <v>124</v>
      </c>
      <c r="KR73" s="281"/>
      <c r="KS73" s="281"/>
      <c r="KT73" s="281"/>
      <c r="KU73" s="281"/>
      <c r="KV73" s="281"/>
      <c r="KW73" s="5"/>
      <c r="KX73" s="281" t="s">
        <v>125</v>
      </c>
      <c r="KY73" s="281"/>
      <c r="KZ73" s="281"/>
      <c r="LA73" s="281"/>
      <c r="LB73" s="281"/>
      <c r="LC73" s="5"/>
      <c r="LD73" s="5"/>
      <c r="LE73" s="280"/>
      <c r="LF73" s="280"/>
      <c r="LG73" s="280"/>
      <c r="LH73" s="280"/>
      <c r="LI73" s="280"/>
      <c r="LJ73" s="5"/>
      <c r="LK73" s="5"/>
      <c r="LL73" s="281" t="s">
        <v>253</v>
      </c>
      <c r="LM73" s="281"/>
      <c r="LN73" s="281"/>
      <c r="LO73" s="281"/>
      <c r="LP73" s="281"/>
      <c r="LQ73" s="281"/>
      <c r="LR73" s="281"/>
      <c r="LS73" s="281"/>
      <c r="LT73" s="5"/>
      <c r="LU73" s="281" t="s">
        <v>123</v>
      </c>
      <c r="LV73" s="281"/>
      <c r="LW73" s="281"/>
      <c r="LX73" s="281"/>
      <c r="LY73" s="281"/>
      <c r="LZ73" s="5"/>
      <c r="MA73" s="281" t="s">
        <v>124</v>
      </c>
      <c r="MB73" s="281"/>
      <c r="MC73" s="281"/>
      <c r="MD73" s="281"/>
      <c r="ME73" s="281"/>
      <c r="MF73" s="281"/>
      <c r="MG73" s="5"/>
      <c r="MH73" s="281" t="s">
        <v>125</v>
      </c>
      <c r="MI73" s="281"/>
      <c r="MJ73" s="281"/>
      <c r="MK73" s="281"/>
      <c r="ML73" s="281"/>
      <c r="MM73" s="5"/>
      <c r="MN73" s="5"/>
      <c r="MO73" s="280"/>
      <c r="MP73" s="280"/>
      <c r="MQ73" s="280"/>
      <c r="MR73" s="280"/>
      <c r="MS73" s="280"/>
      <c r="MT73" s="5"/>
      <c r="MU73" s="5"/>
      <c r="MV73" s="281" t="s">
        <v>253</v>
      </c>
      <c r="MW73" s="281"/>
      <c r="MX73" s="281"/>
      <c r="MY73" s="281"/>
      <c r="MZ73" s="281"/>
      <c r="NA73" s="281"/>
      <c r="NB73" s="281"/>
      <c r="NC73" s="281"/>
      <c r="ND73" s="5"/>
      <c r="NE73" s="281" t="s">
        <v>123</v>
      </c>
      <c r="NF73" s="281"/>
      <c r="NG73" s="281"/>
      <c r="NH73" s="281"/>
      <c r="NI73" s="281"/>
      <c r="NJ73" s="5"/>
      <c r="NK73" s="281" t="s">
        <v>124</v>
      </c>
      <c r="NL73" s="281"/>
      <c r="NM73" s="281"/>
      <c r="NN73" s="281"/>
      <c r="NO73" s="281"/>
      <c r="NP73" s="281"/>
      <c r="NQ73" s="5"/>
      <c r="NR73" s="281" t="s">
        <v>125</v>
      </c>
      <c r="NS73" s="281"/>
      <c r="NT73" s="281"/>
      <c r="NU73" s="281"/>
      <c r="NV73" s="281"/>
      <c r="NW73" s="5"/>
      <c r="NX73" s="5"/>
      <c r="NY73" s="280"/>
      <c r="NZ73" s="280"/>
      <c r="OA73" s="280"/>
      <c r="OB73" s="280"/>
      <c r="OC73" s="280"/>
      <c r="OD73" s="5"/>
    </row>
    <row r="74" spans="1:531" ht="15" customHeight="1">
      <c r="A74" s="5"/>
      <c r="B74" s="281" t="s">
        <v>126</v>
      </c>
      <c r="C74" s="281"/>
      <c r="D74" s="281"/>
      <c r="E74" s="281"/>
      <c r="F74" s="281"/>
      <c r="G74" s="281"/>
      <c r="H74" s="5"/>
      <c r="I74" s="5"/>
      <c r="J74" s="5"/>
      <c r="K74" s="281" t="s">
        <v>127</v>
      </c>
      <c r="L74" s="281"/>
      <c r="M74" s="281"/>
      <c r="N74" s="281"/>
      <c r="O74" s="281"/>
      <c r="P74" s="5"/>
      <c r="Q74" s="281" t="s">
        <v>128</v>
      </c>
      <c r="R74" s="281"/>
      <c r="S74" s="281"/>
      <c r="T74" s="281"/>
      <c r="U74" s="281"/>
      <c r="V74" s="5"/>
      <c r="W74" s="5"/>
      <c r="X74" s="281" t="s">
        <v>129</v>
      </c>
      <c r="Y74" s="281"/>
      <c r="Z74" s="281"/>
      <c r="AA74" s="281"/>
      <c r="AB74" s="281"/>
      <c r="AC74" s="5"/>
      <c r="AD74" s="5"/>
      <c r="AE74" s="281" t="s">
        <v>130</v>
      </c>
      <c r="AF74" s="281"/>
      <c r="AG74" s="281"/>
      <c r="AH74" s="281"/>
      <c r="AI74" s="281"/>
      <c r="AJ74" s="5"/>
      <c r="AK74" s="5"/>
      <c r="AL74" s="129"/>
      <c r="AM74" s="226" t="b">
        <v>0</v>
      </c>
      <c r="AN74" s="226" t="b">
        <v>0</v>
      </c>
      <c r="AO74" s="226" t="b">
        <v>0</v>
      </c>
      <c r="AP74" s="226" t="b">
        <v>0</v>
      </c>
      <c r="AQ74" s="129"/>
      <c r="AR74" s="5"/>
      <c r="AS74" s="281" t="s">
        <v>126</v>
      </c>
      <c r="AT74" s="281"/>
      <c r="AU74" s="281"/>
      <c r="AV74" s="281"/>
      <c r="AW74" s="281"/>
      <c r="AX74" s="281"/>
      <c r="AY74" s="5"/>
      <c r="AZ74" s="5"/>
      <c r="BA74" s="5"/>
      <c r="BB74" s="281" t="s">
        <v>127</v>
      </c>
      <c r="BC74" s="281"/>
      <c r="BD74" s="281"/>
      <c r="BE74" s="281"/>
      <c r="BF74" s="281"/>
      <c r="BG74" s="5"/>
      <c r="BH74" s="281" t="s">
        <v>128</v>
      </c>
      <c r="BI74" s="281"/>
      <c r="BJ74" s="281"/>
      <c r="BK74" s="281"/>
      <c r="BL74" s="281"/>
      <c r="BM74" s="5"/>
      <c r="BN74" s="5"/>
      <c r="BO74" s="281" t="s">
        <v>129</v>
      </c>
      <c r="BP74" s="281"/>
      <c r="BQ74" s="281"/>
      <c r="BR74" s="281"/>
      <c r="BS74" s="281"/>
      <c r="BT74" s="5"/>
      <c r="BU74" s="5"/>
      <c r="BV74" s="281" t="s">
        <v>130</v>
      </c>
      <c r="BW74" s="281"/>
      <c r="BX74" s="281"/>
      <c r="BY74" s="281"/>
      <c r="BZ74" s="281"/>
      <c r="CA74" s="5"/>
      <c r="CB74" s="5"/>
      <c r="CC74" s="129"/>
      <c r="CD74" s="226" t="b">
        <v>0</v>
      </c>
      <c r="CE74" s="226" t="b">
        <v>0</v>
      </c>
      <c r="CF74" s="226" t="b">
        <v>0</v>
      </c>
      <c r="CG74" s="226" t="b">
        <v>0</v>
      </c>
      <c r="CH74" s="129"/>
      <c r="CI74" s="5"/>
      <c r="CJ74" s="5"/>
      <c r="CK74" s="281" t="s">
        <v>126</v>
      </c>
      <c r="CL74" s="281"/>
      <c r="CM74" s="281"/>
      <c r="CN74" s="281"/>
      <c r="CO74" s="281"/>
      <c r="CP74" s="281"/>
      <c r="CQ74" s="5"/>
      <c r="CR74" s="5"/>
      <c r="CS74" s="5"/>
      <c r="CT74" s="281" t="s">
        <v>127</v>
      </c>
      <c r="CU74" s="281"/>
      <c r="CV74" s="281"/>
      <c r="CW74" s="281"/>
      <c r="CX74" s="281"/>
      <c r="CY74" s="5"/>
      <c r="CZ74" s="281" t="s">
        <v>128</v>
      </c>
      <c r="DA74" s="281"/>
      <c r="DB74" s="281"/>
      <c r="DC74" s="281"/>
      <c r="DD74" s="281"/>
      <c r="DE74" s="5"/>
      <c r="DF74" s="5"/>
      <c r="DG74" s="281" t="s">
        <v>129</v>
      </c>
      <c r="DH74" s="281"/>
      <c r="DI74" s="281"/>
      <c r="DJ74" s="281"/>
      <c r="DK74" s="281"/>
      <c r="DL74" s="5"/>
      <c r="DM74" s="5"/>
      <c r="DN74" s="281" t="s">
        <v>130</v>
      </c>
      <c r="DO74" s="281"/>
      <c r="DP74" s="281"/>
      <c r="DQ74" s="281"/>
      <c r="DR74" s="281"/>
      <c r="DS74" s="5"/>
      <c r="DT74" s="5"/>
      <c r="DU74" s="231" t="b">
        <v>0</v>
      </c>
      <c r="DV74" s="231" t="b">
        <v>0</v>
      </c>
      <c r="DW74" s="231" t="b">
        <v>0</v>
      </c>
      <c r="DX74" s="231" t="b">
        <v>0</v>
      </c>
      <c r="DY74" s="231"/>
      <c r="DZ74" s="5"/>
      <c r="EA74" s="5"/>
      <c r="EB74" s="281" t="s">
        <v>126</v>
      </c>
      <c r="EC74" s="281"/>
      <c r="ED74" s="281"/>
      <c r="EE74" s="281"/>
      <c r="EF74" s="281"/>
      <c r="EG74" s="281"/>
      <c r="EH74" s="5"/>
      <c r="EI74" s="5"/>
      <c r="EJ74" s="5"/>
      <c r="EK74" s="281" t="s">
        <v>127</v>
      </c>
      <c r="EL74" s="281"/>
      <c r="EM74" s="281"/>
      <c r="EN74" s="281"/>
      <c r="EO74" s="281"/>
      <c r="EP74" s="5"/>
      <c r="EQ74" s="281" t="s">
        <v>128</v>
      </c>
      <c r="ER74" s="281"/>
      <c r="ES74" s="281"/>
      <c r="ET74" s="281"/>
      <c r="EU74" s="281"/>
      <c r="EV74" s="5"/>
      <c r="EW74" s="5"/>
      <c r="EX74" s="281" t="s">
        <v>129</v>
      </c>
      <c r="EY74" s="281"/>
      <c r="EZ74" s="281"/>
      <c r="FA74" s="281"/>
      <c r="FB74" s="281"/>
      <c r="FC74" s="5"/>
      <c r="FD74" s="5"/>
      <c r="FE74" s="281" t="s">
        <v>130</v>
      </c>
      <c r="FF74" s="281"/>
      <c r="FG74" s="281"/>
      <c r="FH74" s="281"/>
      <c r="FI74" s="281"/>
      <c r="FJ74" s="5"/>
      <c r="FK74" s="5"/>
      <c r="FL74" s="231" t="b">
        <v>0</v>
      </c>
      <c r="FM74" s="231" t="b">
        <v>0</v>
      </c>
      <c r="FN74" s="231" t="b">
        <v>0</v>
      </c>
      <c r="FO74" s="231" t="b">
        <v>0</v>
      </c>
      <c r="FP74" s="5"/>
      <c r="FQ74" s="5"/>
      <c r="FR74" s="281" t="s">
        <v>126</v>
      </c>
      <c r="FS74" s="281"/>
      <c r="FT74" s="281"/>
      <c r="FU74" s="281"/>
      <c r="FV74" s="281"/>
      <c r="FW74" s="281"/>
      <c r="FX74" s="5"/>
      <c r="FY74" s="5"/>
      <c r="FZ74" s="5"/>
      <c r="GA74" s="281" t="s">
        <v>127</v>
      </c>
      <c r="GB74" s="281"/>
      <c r="GC74" s="281"/>
      <c r="GD74" s="281"/>
      <c r="GE74" s="281"/>
      <c r="GF74" s="5"/>
      <c r="GG74" s="281" t="s">
        <v>128</v>
      </c>
      <c r="GH74" s="281"/>
      <c r="GI74" s="281"/>
      <c r="GJ74" s="281"/>
      <c r="GK74" s="281"/>
      <c r="GL74" s="5"/>
      <c r="GM74" s="5"/>
      <c r="GN74" s="281" t="s">
        <v>129</v>
      </c>
      <c r="GO74" s="281"/>
      <c r="GP74" s="281"/>
      <c r="GQ74" s="281"/>
      <c r="GR74" s="281"/>
      <c r="GS74" s="5"/>
      <c r="GT74" s="5"/>
      <c r="GU74" s="281" t="s">
        <v>130</v>
      </c>
      <c r="GV74" s="281"/>
      <c r="GW74" s="281"/>
      <c r="GX74" s="281"/>
      <c r="GY74" s="281"/>
      <c r="GZ74" s="5"/>
      <c r="HA74" s="5"/>
      <c r="HB74" s="231"/>
      <c r="HC74" s="231"/>
      <c r="HD74" s="231"/>
      <c r="HE74" s="231"/>
      <c r="HF74" s="5"/>
      <c r="HG74" s="5"/>
      <c r="HH74" s="281" t="s">
        <v>126</v>
      </c>
      <c r="HI74" s="281"/>
      <c r="HJ74" s="281"/>
      <c r="HK74" s="281"/>
      <c r="HL74" s="281"/>
      <c r="HM74" s="281"/>
      <c r="HN74" s="5"/>
      <c r="HO74" s="5"/>
      <c r="HP74" s="5"/>
      <c r="HQ74" s="281" t="s">
        <v>127</v>
      </c>
      <c r="HR74" s="281"/>
      <c r="HS74" s="281"/>
      <c r="HT74" s="281"/>
      <c r="HU74" s="281"/>
      <c r="HV74" s="5"/>
      <c r="HW74" s="281" t="s">
        <v>128</v>
      </c>
      <c r="HX74" s="281"/>
      <c r="HY74" s="281"/>
      <c r="HZ74" s="281"/>
      <c r="IA74" s="281"/>
      <c r="IB74" s="5"/>
      <c r="IC74" s="5"/>
      <c r="ID74" s="281" t="s">
        <v>129</v>
      </c>
      <c r="IE74" s="281"/>
      <c r="IF74" s="281"/>
      <c r="IG74" s="281"/>
      <c r="IH74" s="281"/>
      <c r="II74" s="5"/>
      <c r="IJ74" s="5"/>
      <c r="IK74" s="281" t="s">
        <v>130</v>
      </c>
      <c r="IL74" s="281"/>
      <c r="IM74" s="281"/>
      <c r="IN74" s="281"/>
      <c r="IO74" s="281"/>
      <c r="IP74" s="5"/>
      <c r="IQ74" s="5"/>
      <c r="IR74" s="281" t="s">
        <v>126</v>
      </c>
      <c r="IS74" s="281"/>
      <c r="IT74" s="281"/>
      <c r="IU74" s="281"/>
      <c r="IV74" s="281"/>
      <c r="IW74" s="281"/>
      <c r="IX74" s="5"/>
      <c r="IY74" s="5"/>
      <c r="IZ74" s="5"/>
      <c r="JA74" s="281" t="s">
        <v>127</v>
      </c>
      <c r="JB74" s="281"/>
      <c r="JC74" s="281"/>
      <c r="JD74" s="281"/>
      <c r="JE74" s="281"/>
      <c r="JF74" s="5"/>
      <c r="JG74" s="281" t="s">
        <v>128</v>
      </c>
      <c r="JH74" s="281"/>
      <c r="JI74" s="281"/>
      <c r="JJ74" s="281"/>
      <c r="JK74" s="281"/>
      <c r="JL74" s="5"/>
      <c r="JM74" s="5"/>
      <c r="JN74" s="281" t="s">
        <v>129</v>
      </c>
      <c r="JO74" s="281"/>
      <c r="JP74" s="281"/>
      <c r="JQ74" s="281"/>
      <c r="JR74" s="281"/>
      <c r="JS74" s="5"/>
      <c r="JT74" s="5"/>
      <c r="JU74" s="281" t="s">
        <v>130</v>
      </c>
      <c r="JV74" s="281"/>
      <c r="JW74" s="281"/>
      <c r="JX74" s="281"/>
      <c r="JY74" s="281"/>
      <c r="JZ74" s="5"/>
      <c r="KA74" s="5"/>
      <c r="KB74" s="281" t="s">
        <v>126</v>
      </c>
      <c r="KC74" s="281"/>
      <c r="KD74" s="281"/>
      <c r="KE74" s="281"/>
      <c r="KF74" s="281"/>
      <c r="KG74" s="281"/>
      <c r="KH74" s="5"/>
      <c r="KI74" s="5"/>
      <c r="KJ74" s="5"/>
      <c r="KK74" s="281" t="s">
        <v>127</v>
      </c>
      <c r="KL74" s="281"/>
      <c r="KM74" s="281"/>
      <c r="KN74" s="281"/>
      <c r="KO74" s="281"/>
      <c r="KP74" s="5"/>
      <c r="KQ74" s="281" t="s">
        <v>128</v>
      </c>
      <c r="KR74" s="281"/>
      <c r="KS74" s="281"/>
      <c r="KT74" s="281"/>
      <c r="KU74" s="281"/>
      <c r="KV74" s="5"/>
      <c r="KW74" s="5"/>
      <c r="KX74" s="281" t="s">
        <v>129</v>
      </c>
      <c r="KY74" s="281"/>
      <c r="KZ74" s="281"/>
      <c r="LA74" s="281"/>
      <c r="LB74" s="281"/>
      <c r="LC74" s="5"/>
      <c r="LD74" s="5"/>
      <c r="LE74" s="281" t="s">
        <v>130</v>
      </c>
      <c r="LF74" s="281"/>
      <c r="LG74" s="281"/>
      <c r="LH74" s="281"/>
      <c r="LI74" s="281"/>
      <c r="LJ74" s="5"/>
      <c r="LK74" s="5"/>
      <c r="LL74" s="281" t="s">
        <v>126</v>
      </c>
      <c r="LM74" s="281"/>
      <c r="LN74" s="281"/>
      <c r="LO74" s="281"/>
      <c r="LP74" s="281"/>
      <c r="LQ74" s="281"/>
      <c r="LR74" s="5"/>
      <c r="LS74" s="5"/>
      <c r="LT74" s="5"/>
      <c r="LU74" s="281" t="s">
        <v>127</v>
      </c>
      <c r="LV74" s="281"/>
      <c r="LW74" s="281"/>
      <c r="LX74" s="281"/>
      <c r="LY74" s="281"/>
      <c r="LZ74" s="5"/>
      <c r="MA74" s="281" t="s">
        <v>128</v>
      </c>
      <c r="MB74" s="281"/>
      <c r="MC74" s="281"/>
      <c r="MD74" s="281"/>
      <c r="ME74" s="281"/>
      <c r="MF74" s="5"/>
      <c r="MG74" s="5"/>
      <c r="MH74" s="281" t="s">
        <v>129</v>
      </c>
      <c r="MI74" s="281"/>
      <c r="MJ74" s="281"/>
      <c r="MK74" s="281"/>
      <c r="ML74" s="281"/>
      <c r="MM74" s="5"/>
      <c r="MN74" s="5"/>
      <c r="MO74" s="281" t="s">
        <v>130</v>
      </c>
      <c r="MP74" s="281"/>
      <c r="MQ74" s="281"/>
      <c r="MR74" s="281"/>
      <c r="MS74" s="281"/>
      <c r="MT74" s="5"/>
      <c r="MU74" s="5"/>
      <c r="MV74" s="281" t="s">
        <v>126</v>
      </c>
      <c r="MW74" s="281"/>
      <c r="MX74" s="281"/>
      <c r="MY74" s="281"/>
      <c r="MZ74" s="281"/>
      <c r="NA74" s="281"/>
      <c r="NB74" s="5"/>
      <c r="NC74" s="5"/>
      <c r="ND74" s="5"/>
      <c r="NE74" s="281" t="s">
        <v>127</v>
      </c>
      <c r="NF74" s="281"/>
      <c r="NG74" s="281"/>
      <c r="NH74" s="281"/>
      <c r="NI74" s="281"/>
      <c r="NJ74" s="5"/>
      <c r="NK74" s="281" t="s">
        <v>128</v>
      </c>
      <c r="NL74" s="281"/>
      <c r="NM74" s="281"/>
      <c r="NN74" s="281"/>
      <c r="NO74" s="281"/>
      <c r="NP74" s="5"/>
      <c r="NQ74" s="5"/>
      <c r="NR74" s="281" t="s">
        <v>129</v>
      </c>
      <c r="NS74" s="281"/>
      <c r="NT74" s="281"/>
      <c r="NU74" s="281"/>
      <c r="NV74" s="281"/>
      <c r="NW74" s="5"/>
      <c r="NX74" s="5"/>
      <c r="NY74" s="281" t="s">
        <v>130</v>
      </c>
      <c r="NZ74" s="281"/>
      <c r="OA74" s="281"/>
      <c r="OB74" s="281"/>
      <c r="OC74" s="281"/>
      <c r="OD74" s="5"/>
    </row>
    <row r="75" spans="1:531" ht="15" customHeight="1">
      <c r="A75" s="5"/>
      <c r="B75" s="281" t="s">
        <v>131</v>
      </c>
      <c r="C75" s="281"/>
      <c r="D75" s="281"/>
      <c r="E75" s="281"/>
      <c r="F75" s="281"/>
      <c r="G75" s="281"/>
      <c r="H75" s="281"/>
      <c r="I75" s="5"/>
      <c r="J75" s="5" t="s">
        <v>78</v>
      </c>
      <c r="K75" s="285"/>
      <c r="L75" s="285"/>
      <c r="M75" s="285"/>
      <c r="N75" s="5" t="s">
        <v>134</v>
      </c>
      <c r="O75" s="5" t="s">
        <v>79</v>
      </c>
      <c r="P75" s="5" t="s">
        <v>78</v>
      </c>
      <c r="Q75" s="285"/>
      <c r="R75" s="285"/>
      <c r="S75" s="285"/>
      <c r="T75" s="5" t="s">
        <v>134</v>
      </c>
      <c r="U75" s="5" t="s">
        <v>79</v>
      </c>
      <c r="V75" s="5"/>
      <c r="W75" s="5" t="s">
        <v>78</v>
      </c>
      <c r="X75" s="285"/>
      <c r="Y75" s="285"/>
      <c r="Z75" s="285"/>
      <c r="AA75" s="5" t="s">
        <v>134</v>
      </c>
      <c r="AB75" s="5" t="s">
        <v>79</v>
      </c>
      <c r="AC75" s="5"/>
      <c r="AD75" s="5" t="s">
        <v>78</v>
      </c>
      <c r="AE75" s="285"/>
      <c r="AF75" s="285"/>
      <c r="AG75" s="285"/>
      <c r="AH75" s="5" t="s">
        <v>134</v>
      </c>
      <c r="AI75" s="5" t="s">
        <v>79</v>
      </c>
      <c r="AJ75" s="5"/>
      <c r="AK75" s="5"/>
      <c r="AL75" s="129"/>
      <c r="AQ75" s="129"/>
      <c r="AR75" s="5"/>
      <c r="AS75" s="281" t="s">
        <v>131</v>
      </c>
      <c r="AT75" s="281"/>
      <c r="AU75" s="281"/>
      <c r="AV75" s="281"/>
      <c r="AW75" s="281"/>
      <c r="AX75" s="281"/>
      <c r="AY75" s="281"/>
      <c r="AZ75" s="5"/>
      <c r="BA75" s="5" t="s">
        <v>78</v>
      </c>
      <c r="BB75" s="285"/>
      <c r="BC75" s="285"/>
      <c r="BD75" s="285"/>
      <c r="BE75" s="5" t="s">
        <v>134</v>
      </c>
      <c r="BF75" s="5" t="s">
        <v>79</v>
      </c>
      <c r="BG75" s="5" t="s">
        <v>78</v>
      </c>
      <c r="BH75" s="285"/>
      <c r="BI75" s="285"/>
      <c r="BJ75" s="285"/>
      <c r="BK75" s="5" t="s">
        <v>134</v>
      </c>
      <c r="BL75" s="5" t="s">
        <v>79</v>
      </c>
      <c r="BM75" s="5"/>
      <c r="BN75" s="5" t="s">
        <v>78</v>
      </c>
      <c r="BO75" s="285"/>
      <c r="BP75" s="285"/>
      <c r="BQ75" s="285"/>
      <c r="BR75" s="5" t="s">
        <v>134</v>
      </c>
      <c r="BS75" s="5" t="s">
        <v>79</v>
      </c>
      <c r="BT75" s="5"/>
      <c r="BU75" s="5" t="s">
        <v>78</v>
      </c>
      <c r="BV75" s="285"/>
      <c r="BW75" s="285"/>
      <c r="BX75" s="285"/>
      <c r="BY75" s="5" t="s">
        <v>134</v>
      </c>
      <c r="BZ75" s="5" t="s">
        <v>79</v>
      </c>
      <c r="CA75" s="5"/>
      <c r="CB75" s="5"/>
      <c r="CC75" s="129"/>
      <c r="CD75" s="226"/>
      <c r="CE75" s="226"/>
      <c r="CF75" s="226"/>
      <c r="CG75" s="226"/>
      <c r="CH75" s="129"/>
      <c r="CI75" s="5"/>
      <c r="CJ75" s="5"/>
      <c r="CK75" s="281" t="s">
        <v>131</v>
      </c>
      <c r="CL75" s="281"/>
      <c r="CM75" s="281"/>
      <c r="CN75" s="281"/>
      <c r="CO75" s="281"/>
      <c r="CP75" s="281"/>
      <c r="CQ75" s="281"/>
      <c r="CR75" s="5"/>
      <c r="CS75" s="5" t="s">
        <v>78</v>
      </c>
      <c r="CT75" s="285"/>
      <c r="CU75" s="285"/>
      <c r="CV75" s="285"/>
      <c r="CW75" s="5" t="s">
        <v>134</v>
      </c>
      <c r="CX75" s="5" t="s">
        <v>79</v>
      </c>
      <c r="CY75" s="5" t="s">
        <v>78</v>
      </c>
      <c r="CZ75" s="285"/>
      <c r="DA75" s="285"/>
      <c r="DB75" s="285"/>
      <c r="DC75" s="5" t="s">
        <v>134</v>
      </c>
      <c r="DD75" s="5" t="s">
        <v>79</v>
      </c>
      <c r="DE75" s="5"/>
      <c r="DF75" s="5" t="s">
        <v>78</v>
      </c>
      <c r="DG75" s="285"/>
      <c r="DH75" s="285"/>
      <c r="DI75" s="285"/>
      <c r="DJ75" s="5" t="s">
        <v>134</v>
      </c>
      <c r="DK75" s="5" t="s">
        <v>79</v>
      </c>
      <c r="DL75" s="5"/>
      <c r="DM75" s="5" t="s">
        <v>78</v>
      </c>
      <c r="DN75" s="285"/>
      <c r="DO75" s="285"/>
      <c r="DP75" s="285"/>
      <c r="DQ75" s="5" t="s">
        <v>134</v>
      </c>
      <c r="DR75" s="5" t="s">
        <v>79</v>
      </c>
      <c r="DS75" s="5"/>
      <c r="DT75" s="5"/>
      <c r="DU75" s="231"/>
      <c r="DV75" s="231"/>
      <c r="DW75" s="231"/>
      <c r="DX75" s="231"/>
      <c r="DY75" s="231"/>
      <c r="DZ75" s="5"/>
      <c r="EA75" s="5"/>
      <c r="EB75" s="281" t="s">
        <v>131</v>
      </c>
      <c r="EC75" s="281"/>
      <c r="ED75" s="281"/>
      <c r="EE75" s="281"/>
      <c r="EF75" s="281"/>
      <c r="EG75" s="281"/>
      <c r="EH75" s="281"/>
      <c r="EI75" s="5"/>
      <c r="EJ75" s="5" t="s">
        <v>78</v>
      </c>
      <c r="EK75" s="285"/>
      <c r="EL75" s="285"/>
      <c r="EM75" s="285"/>
      <c r="EN75" s="5" t="s">
        <v>134</v>
      </c>
      <c r="EO75" s="5" t="s">
        <v>79</v>
      </c>
      <c r="EP75" s="5" t="s">
        <v>78</v>
      </c>
      <c r="EQ75" s="285"/>
      <c r="ER75" s="285"/>
      <c r="ES75" s="285"/>
      <c r="ET75" s="5" t="s">
        <v>134</v>
      </c>
      <c r="EU75" s="5" t="s">
        <v>79</v>
      </c>
      <c r="EV75" s="5"/>
      <c r="EW75" s="5" t="s">
        <v>78</v>
      </c>
      <c r="EX75" s="285"/>
      <c r="EY75" s="285"/>
      <c r="EZ75" s="285"/>
      <c r="FA75" s="5" t="s">
        <v>134</v>
      </c>
      <c r="FB75" s="5" t="s">
        <v>79</v>
      </c>
      <c r="FC75" s="5"/>
      <c r="FD75" s="5" t="s">
        <v>78</v>
      </c>
      <c r="FE75" s="285"/>
      <c r="FF75" s="285"/>
      <c r="FG75" s="285"/>
      <c r="FH75" s="5" t="s">
        <v>134</v>
      </c>
      <c r="FI75" s="5" t="s">
        <v>79</v>
      </c>
      <c r="FJ75" s="5"/>
      <c r="FK75" s="5"/>
      <c r="FL75" s="231"/>
      <c r="FM75" s="231"/>
      <c r="FN75" s="231"/>
      <c r="FO75" s="231"/>
      <c r="FP75" s="5"/>
      <c r="FQ75" s="5"/>
      <c r="FR75" s="281" t="s">
        <v>131</v>
      </c>
      <c r="FS75" s="281"/>
      <c r="FT75" s="281"/>
      <c r="FU75" s="281"/>
      <c r="FV75" s="281"/>
      <c r="FW75" s="281"/>
      <c r="FX75" s="281"/>
      <c r="FY75" s="5"/>
      <c r="FZ75" s="5" t="s">
        <v>78</v>
      </c>
      <c r="GA75" s="279"/>
      <c r="GB75" s="279"/>
      <c r="GC75" s="279"/>
      <c r="GD75" s="5" t="s">
        <v>134</v>
      </c>
      <c r="GE75" s="5" t="s">
        <v>79</v>
      </c>
      <c r="GF75" s="5" t="s">
        <v>78</v>
      </c>
      <c r="GG75" s="279"/>
      <c r="GH75" s="279"/>
      <c r="GI75" s="279"/>
      <c r="GJ75" s="5" t="s">
        <v>134</v>
      </c>
      <c r="GK75" s="5" t="s">
        <v>79</v>
      </c>
      <c r="GL75" s="5"/>
      <c r="GM75" s="5" t="s">
        <v>78</v>
      </c>
      <c r="GN75" s="279"/>
      <c r="GO75" s="279"/>
      <c r="GP75" s="279"/>
      <c r="GQ75" s="5" t="s">
        <v>134</v>
      </c>
      <c r="GR75" s="5" t="s">
        <v>79</v>
      </c>
      <c r="GS75" s="5"/>
      <c r="GT75" s="5" t="s">
        <v>78</v>
      </c>
      <c r="GU75" s="279"/>
      <c r="GV75" s="279"/>
      <c r="GW75" s="279"/>
      <c r="GX75" s="5" t="s">
        <v>134</v>
      </c>
      <c r="GY75" s="5" t="s">
        <v>79</v>
      </c>
      <c r="GZ75" s="5"/>
      <c r="HA75" s="5"/>
      <c r="HB75" s="231"/>
      <c r="HC75" s="231"/>
      <c r="HD75" s="231"/>
      <c r="HE75" s="231"/>
      <c r="HF75" s="5"/>
      <c r="HG75" s="5"/>
      <c r="HH75" s="281" t="s">
        <v>131</v>
      </c>
      <c r="HI75" s="281"/>
      <c r="HJ75" s="281"/>
      <c r="HK75" s="281"/>
      <c r="HL75" s="281"/>
      <c r="HM75" s="281"/>
      <c r="HN75" s="281"/>
      <c r="HO75" s="5"/>
      <c r="HP75" s="5" t="s">
        <v>78</v>
      </c>
      <c r="HQ75" s="279"/>
      <c r="HR75" s="279"/>
      <c r="HS75" s="279"/>
      <c r="HT75" s="5" t="s">
        <v>134</v>
      </c>
      <c r="HU75" s="5" t="s">
        <v>79</v>
      </c>
      <c r="HV75" s="5" t="s">
        <v>78</v>
      </c>
      <c r="HW75" s="279"/>
      <c r="HX75" s="279"/>
      <c r="HY75" s="279"/>
      <c r="HZ75" s="5" t="s">
        <v>134</v>
      </c>
      <c r="IA75" s="5" t="s">
        <v>79</v>
      </c>
      <c r="IB75" s="5"/>
      <c r="IC75" s="5" t="s">
        <v>78</v>
      </c>
      <c r="ID75" s="279"/>
      <c r="IE75" s="279"/>
      <c r="IF75" s="279"/>
      <c r="IG75" s="5" t="s">
        <v>134</v>
      </c>
      <c r="IH75" s="5" t="s">
        <v>79</v>
      </c>
      <c r="II75" s="5"/>
      <c r="IJ75" s="5" t="s">
        <v>78</v>
      </c>
      <c r="IK75" s="279"/>
      <c r="IL75" s="279"/>
      <c r="IM75" s="279"/>
      <c r="IN75" s="5" t="s">
        <v>134</v>
      </c>
      <c r="IO75" s="5" t="s">
        <v>79</v>
      </c>
      <c r="IP75" s="5"/>
      <c r="IQ75" s="5"/>
      <c r="IR75" s="281" t="s">
        <v>131</v>
      </c>
      <c r="IS75" s="281"/>
      <c r="IT75" s="281"/>
      <c r="IU75" s="281"/>
      <c r="IV75" s="281"/>
      <c r="IW75" s="281"/>
      <c r="IX75" s="281"/>
      <c r="IY75" s="5"/>
      <c r="IZ75" s="5" t="s">
        <v>78</v>
      </c>
      <c r="JA75" s="279"/>
      <c r="JB75" s="279"/>
      <c r="JC75" s="279"/>
      <c r="JD75" s="5" t="s">
        <v>134</v>
      </c>
      <c r="JE75" s="5" t="s">
        <v>79</v>
      </c>
      <c r="JF75" s="5" t="s">
        <v>78</v>
      </c>
      <c r="JG75" s="279"/>
      <c r="JH75" s="279"/>
      <c r="JI75" s="279"/>
      <c r="JJ75" s="5" t="s">
        <v>134</v>
      </c>
      <c r="JK75" s="5" t="s">
        <v>79</v>
      </c>
      <c r="JL75" s="5"/>
      <c r="JM75" s="5" t="s">
        <v>78</v>
      </c>
      <c r="JN75" s="279"/>
      <c r="JO75" s="279"/>
      <c r="JP75" s="279"/>
      <c r="JQ75" s="5" t="s">
        <v>134</v>
      </c>
      <c r="JR75" s="5" t="s">
        <v>79</v>
      </c>
      <c r="JS75" s="5"/>
      <c r="JT75" s="5" t="s">
        <v>78</v>
      </c>
      <c r="JU75" s="279"/>
      <c r="JV75" s="279"/>
      <c r="JW75" s="279"/>
      <c r="JX75" s="5" t="s">
        <v>134</v>
      </c>
      <c r="JY75" s="5" t="s">
        <v>79</v>
      </c>
      <c r="JZ75" s="5"/>
      <c r="KA75" s="5"/>
      <c r="KB75" s="281" t="s">
        <v>131</v>
      </c>
      <c r="KC75" s="281"/>
      <c r="KD75" s="281"/>
      <c r="KE75" s="281"/>
      <c r="KF75" s="281"/>
      <c r="KG75" s="281"/>
      <c r="KH75" s="281"/>
      <c r="KI75" s="5"/>
      <c r="KJ75" s="5" t="s">
        <v>78</v>
      </c>
      <c r="KK75" s="279"/>
      <c r="KL75" s="279"/>
      <c r="KM75" s="279"/>
      <c r="KN75" s="5" t="s">
        <v>134</v>
      </c>
      <c r="KO75" s="5" t="s">
        <v>79</v>
      </c>
      <c r="KP75" s="5" t="s">
        <v>78</v>
      </c>
      <c r="KQ75" s="279"/>
      <c r="KR75" s="279"/>
      <c r="KS75" s="279"/>
      <c r="KT75" s="5" t="s">
        <v>134</v>
      </c>
      <c r="KU75" s="5" t="s">
        <v>79</v>
      </c>
      <c r="KV75" s="5"/>
      <c r="KW75" s="5" t="s">
        <v>78</v>
      </c>
      <c r="KX75" s="279"/>
      <c r="KY75" s="279"/>
      <c r="KZ75" s="279"/>
      <c r="LA75" s="5" t="s">
        <v>134</v>
      </c>
      <c r="LB75" s="5" t="s">
        <v>79</v>
      </c>
      <c r="LC75" s="5"/>
      <c r="LD75" s="5" t="s">
        <v>78</v>
      </c>
      <c r="LE75" s="279"/>
      <c r="LF75" s="279"/>
      <c r="LG75" s="279"/>
      <c r="LH75" s="5" t="s">
        <v>134</v>
      </c>
      <c r="LI75" s="5" t="s">
        <v>79</v>
      </c>
      <c r="LJ75" s="5"/>
      <c r="LK75" s="5"/>
      <c r="LL75" s="281" t="s">
        <v>131</v>
      </c>
      <c r="LM75" s="281"/>
      <c r="LN75" s="281"/>
      <c r="LO75" s="281"/>
      <c r="LP75" s="281"/>
      <c r="LQ75" s="281"/>
      <c r="LR75" s="281"/>
      <c r="LS75" s="5"/>
      <c r="LT75" s="5" t="s">
        <v>78</v>
      </c>
      <c r="LU75" s="279"/>
      <c r="LV75" s="279"/>
      <c r="LW75" s="279"/>
      <c r="LX75" s="5" t="s">
        <v>134</v>
      </c>
      <c r="LY75" s="5" t="s">
        <v>79</v>
      </c>
      <c r="LZ75" s="5" t="s">
        <v>78</v>
      </c>
      <c r="MA75" s="279"/>
      <c r="MB75" s="279"/>
      <c r="MC75" s="279"/>
      <c r="MD75" s="5" t="s">
        <v>134</v>
      </c>
      <c r="ME75" s="5" t="s">
        <v>79</v>
      </c>
      <c r="MF75" s="5"/>
      <c r="MG75" s="5" t="s">
        <v>78</v>
      </c>
      <c r="MH75" s="279"/>
      <c r="MI75" s="279"/>
      <c r="MJ75" s="279"/>
      <c r="MK75" s="5" t="s">
        <v>134</v>
      </c>
      <c r="ML75" s="5" t="s">
        <v>79</v>
      </c>
      <c r="MM75" s="5"/>
      <c r="MN75" s="5" t="s">
        <v>78</v>
      </c>
      <c r="MO75" s="279"/>
      <c r="MP75" s="279"/>
      <c r="MQ75" s="279"/>
      <c r="MR75" s="5" t="s">
        <v>134</v>
      </c>
      <c r="MS75" s="5" t="s">
        <v>79</v>
      </c>
      <c r="MT75" s="5"/>
      <c r="MU75" s="5"/>
      <c r="MV75" s="281" t="s">
        <v>131</v>
      </c>
      <c r="MW75" s="281"/>
      <c r="MX75" s="281"/>
      <c r="MY75" s="281"/>
      <c r="MZ75" s="281"/>
      <c r="NA75" s="281"/>
      <c r="NB75" s="281"/>
      <c r="NC75" s="5"/>
      <c r="ND75" s="5" t="s">
        <v>78</v>
      </c>
      <c r="NE75" s="279"/>
      <c r="NF75" s="279"/>
      <c r="NG75" s="279"/>
      <c r="NH75" s="5" t="s">
        <v>134</v>
      </c>
      <c r="NI75" s="5" t="s">
        <v>79</v>
      </c>
      <c r="NJ75" s="5" t="s">
        <v>78</v>
      </c>
      <c r="NK75" s="279"/>
      <c r="NL75" s="279"/>
      <c r="NM75" s="279"/>
      <c r="NN75" s="5" t="s">
        <v>134</v>
      </c>
      <c r="NO75" s="5" t="s">
        <v>79</v>
      </c>
      <c r="NP75" s="5"/>
      <c r="NQ75" s="5" t="s">
        <v>78</v>
      </c>
      <c r="NR75" s="279"/>
      <c r="NS75" s="279"/>
      <c r="NT75" s="279"/>
      <c r="NU75" s="5" t="s">
        <v>134</v>
      </c>
      <c r="NV75" s="5" t="s">
        <v>79</v>
      </c>
      <c r="NW75" s="5"/>
      <c r="NX75" s="5" t="s">
        <v>78</v>
      </c>
      <c r="NY75" s="279"/>
      <c r="NZ75" s="279"/>
      <c r="OA75" s="279"/>
      <c r="OB75" s="5" t="s">
        <v>134</v>
      </c>
      <c r="OC75" s="5" t="s">
        <v>79</v>
      </c>
      <c r="OD75" s="5"/>
    </row>
    <row r="76" spans="1:531" ht="15" customHeight="1">
      <c r="A76" s="5"/>
      <c r="B76" s="275" t="s">
        <v>135</v>
      </c>
      <c r="C76" s="275"/>
      <c r="D76" s="275"/>
      <c r="E76" s="275"/>
      <c r="F76" s="275"/>
      <c r="G76" s="275"/>
      <c r="H76" s="275"/>
      <c r="I76" s="275"/>
      <c r="J76" s="5" t="s">
        <v>78</v>
      </c>
      <c r="K76" s="285"/>
      <c r="L76" s="285"/>
      <c r="M76" s="285"/>
      <c r="N76" s="5" t="s">
        <v>84</v>
      </c>
      <c r="O76" s="5" t="s">
        <v>79</v>
      </c>
      <c r="P76" s="5" t="s">
        <v>78</v>
      </c>
      <c r="Q76" s="285"/>
      <c r="R76" s="285"/>
      <c r="S76" s="285"/>
      <c r="T76" s="5" t="s">
        <v>84</v>
      </c>
      <c r="U76" s="5" t="s">
        <v>79</v>
      </c>
      <c r="V76" s="5"/>
      <c r="W76" s="5" t="s">
        <v>78</v>
      </c>
      <c r="X76" s="285"/>
      <c r="Y76" s="285"/>
      <c r="Z76" s="285"/>
      <c r="AA76" s="5" t="s">
        <v>84</v>
      </c>
      <c r="AB76" s="5" t="s">
        <v>79</v>
      </c>
      <c r="AC76" s="5"/>
      <c r="AD76" s="5" t="s">
        <v>78</v>
      </c>
      <c r="AE76" s="285"/>
      <c r="AF76" s="285"/>
      <c r="AG76" s="285"/>
      <c r="AH76" s="5" t="s">
        <v>84</v>
      </c>
      <c r="AI76" s="5" t="s">
        <v>79</v>
      </c>
      <c r="AJ76" s="5"/>
      <c r="AK76" s="5"/>
      <c r="AL76" s="129"/>
      <c r="AQ76" s="129"/>
      <c r="AR76" s="5"/>
      <c r="AS76" s="275" t="s">
        <v>135</v>
      </c>
      <c r="AT76" s="275"/>
      <c r="AU76" s="275"/>
      <c r="AV76" s="275"/>
      <c r="AW76" s="275"/>
      <c r="AX76" s="275"/>
      <c r="AY76" s="275"/>
      <c r="AZ76" s="275"/>
      <c r="BA76" s="5" t="s">
        <v>78</v>
      </c>
      <c r="BB76" s="285"/>
      <c r="BC76" s="285"/>
      <c r="BD76" s="285"/>
      <c r="BE76" s="5" t="s">
        <v>84</v>
      </c>
      <c r="BF76" s="5" t="s">
        <v>79</v>
      </c>
      <c r="BG76" s="5" t="s">
        <v>78</v>
      </c>
      <c r="BH76" s="285"/>
      <c r="BI76" s="285"/>
      <c r="BJ76" s="285"/>
      <c r="BK76" s="5" t="s">
        <v>84</v>
      </c>
      <c r="BL76" s="5" t="s">
        <v>79</v>
      </c>
      <c r="BM76" s="5"/>
      <c r="BN76" s="5" t="s">
        <v>78</v>
      </c>
      <c r="BO76" s="285"/>
      <c r="BP76" s="285"/>
      <c r="BQ76" s="285"/>
      <c r="BR76" s="5" t="s">
        <v>84</v>
      </c>
      <c r="BS76" s="5" t="s">
        <v>79</v>
      </c>
      <c r="BT76" s="5"/>
      <c r="BU76" s="5" t="s">
        <v>78</v>
      </c>
      <c r="BV76" s="285"/>
      <c r="BW76" s="285"/>
      <c r="BX76" s="285"/>
      <c r="BY76" s="5" t="s">
        <v>84</v>
      </c>
      <c r="BZ76" s="5" t="s">
        <v>79</v>
      </c>
      <c r="CA76" s="5"/>
      <c r="CB76" s="5"/>
      <c r="CC76" s="129"/>
      <c r="CD76" s="226"/>
      <c r="CE76" s="226"/>
      <c r="CF76" s="226"/>
      <c r="CG76" s="226"/>
      <c r="CH76" s="129"/>
      <c r="CI76" s="5"/>
      <c r="CJ76" s="5"/>
      <c r="CK76" s="275" t="s">
        <v>135</v>
      </c>
      <c r="CL76" s="275"/>
      <c r="CM76" s="275"/>
      <c r="CN76" s="275"/>
      <c r="CO76" s="275"/>
      <c r="CP76" s="275"/>
      <c r="CQ76" s="275"/>
      <c r="CR76" s="275"/>
      <c r="CS76" s="5" t="s">
        <v>78</v>
      </c>
      <c r="CT76" s="285"/>
      <c r="CU76" s="285"/>
      <c r="CV76" s="285"/>
      <c r="CW76" s="5" t="s">
        <v>84</v>
      </c>
      <c r="CX76" s="5" t="s">
        <v>79</v>
      </c>
      <c r="CY76" s="5" t="s">
        <v>78</v>
      </c>
      <c r="CZ76" s="285"/>
      <c r="DA76" s="285"/>
      <c r="DB76" s="285"/>
      <c r="DC76" s="5" t="s">
        <v>84</v>
      </c>
      <c r="DD76" s="5" t="s">
        <v>79</v>
      </c>
      <c r="DE76" s="5"/>
      <c r="DF76" s="5" t="s">
        <v>78</v>
      </c>
      <c r="DG76" s="285"/>
      <c r="DH76" s="285"/>
      <c r="DI76" s="285"/>
      <c r="DJ76" s="5" t="s">
        <v>84</v>
      </c>
      <c r="DK76" s="5" t="s">
        <v>79</v>
      </c>
      <c r="DL76" s="5"/>
      <c r="DM76" s="5" t="s">
        <v>78</v>
      </c>
      <c r="DN76" s="285"/>
      <c r="DO76" s="285"/>
      <c r="DP76" s="285"/>
      <c r="DQ76" s="5" t="s">
        <v>84</v>
      </c>
      <c r="DR76" s="5" t="s">
        <v>79</v>
      </c>
      <c r="DS76" s="5"/>
      <c r="DT76" s="5"/>
      <c r="DU76" s="231"/>
      <c r="DV76" s="231"/>
      <c r="DW76" s="231"/>
      <c r="DX76" s="231"/>
      <c r="DY76" s="231"/>
      <c r="DZ76" s="5"/>
      <c r="EA76" s="5"/>
      <c r="EB76" s="275" t="s">
        <v>135</v>
      </c>
      <c r="EC76" s="275"/>
      <c r="ED76" s="275"/>
      <c r="EE76" s="275"/>
      <c r="EF76" s="275"/>
      <c r="EG76" s="275"/>
      <c r="EH76" s="275"/>
      <c r="EI76" s="275"/>
      <c r="EJ76" s="5" t="s">
        <v>78</v>
      </c>
      <c r="EK76" s="285"/>
      <c r="EL76" s="285"/>
      <c r="EM76" s="285"/>
      <c r="EN76" s="5" t="s">
        <v>84</v>
      </c>
      <c r="EO76" s="5" t="s">
        <v>79</v>
      </c>
      <c r="EP76" s="5" t="s">
        <v>78</v>
      </c>
      <c r="EQ76" s="285"/>
      <c r="ER76" s="285"/>
      <c r="ES76" s="285"/>
      <c r="ET76" s="5" t="s">
        <v>84</v>
      </c>
      <c r="EU76" s="5" t="s">
        <v>79</v>
      </c>
      <c r="EV76" s="5"/>
      <c r="EW76" s="5" t="s">
        <v>78</v>
      </c>
      <c r="EX76" s="285"/>
      <c r="EY76" s="285"/>
      <c r="EZ76" s="285"/>
      <c r="FA76" s="5" t="s">
        <v>84</v>
      </c>
      <c r="FB76" s="5" t="s">
        <v>79</v>
      </c>
      <c r="FC76" s="5"/>
      <c r="FD76" s="5" t="s">
        <v>78</v>
      </c>
      <c r="FE76" s="285"/>
      <c r="FF76" s="285"/>
      <c r="FG76" s="285"/>
      <c r="FH76" s="5" t="s">
        <v>84</v>
      </c>
      <c r="FI76" s="5" t="s">
        <v>79</v>
      </c>
      <c r="FJ76" s="5"/>
      <c r="FK76" s="5"/>
      <c r="FL76" s="231"/>
      <c r="FM76" s="231"/>
      <c r="FN76" s="231"/>
      <c r="FO76" s="231"/>
      <c r="FP76" s="5"/>
      <c r="FQ76" s="5"/>
      <c r="FR76" s="275" t="s">
        <v>135</v>
      </c>
      <c r="FS76" s="275"/>
      <c r="FT76" s="275"/>
      <c r="FU76" s="275"/>
      <c r="FV76" s="275"/>
      <c r="FW76" s="275"/>
      <c r="FX76" s="275"/>
      <c r="FY76" s="275"/>
      <c r="FZ76" s="5" t="s">
        <v>78</v>
      </c>
      <c r="GA76" s="291"/>
      <c r="GB76" s="291"/>
      <c r="GC76" s="291"/>
      <c r="GD76" s="5" t="s">
        <v>84</v>
      </c>
      <c r="GE76" s="5" t="s">
        <v>79</v>
      </c>
      <c r="GF76" s="5" t="s">
        <v>78</v>
      </c>
      <c r="GG76" s="291"/>
      <c r="GH76" s="291"/>
      <c r="GI76" s="291"/>
      <c r="GJ76" s="5" t="s">
        <v>84</v>
      </c>
      <c r="GK76" s="5" t="s">
        <v>79</v>
      </c>
      <c r="GL76" s="5"/>
      <c r="GM76" s="5" t="s">
        <v>78</v>
      </c>
      <c r="GN76" s="291"/>
      <c r="GO76" s="291"/>
      <c r="GP76" s="291"/>
      <c r="GQ76" s="5" t="s">
        <v>84</v>
      </c>
      <c r="GR76" s="5" t="s">
        <v>79</v>
      </c>
      <c r="GS76" s="5"/>
      <c r="GT76" s="5" t="s">
        <v>78</v>
      </c>
      <c r="GU76" s="291"/>
      <c r="GV76" s="291"/>
      <c r="GW76" s="291"/>
      <c r="GX76" s="5" t="s">
        <v>84</v>
      </c>
      <c r="GY76" s="5" t="s">
        <v>79</v>
      </c>
      <c r="GZ76" s="5"/>
      <c r="HA76" s="5"/>
      <c r="HB76" s="231"/>
      <c r="HC76" s="231"/>
      <c r="HD76" s="231"/>
      <c r="HE76" s="231"/>
      <c r="HF76" s="5"/>
      <c r="HG76" s="5"/>
      <c r="HH76" s="275" t="s">
        <v>135</v>
      </c>
      <c r="HI76" s="275"/>
      <c r="HJ76" s="275"/>
      <c r="HK76" s="275"/>
      <c r="HL76" s="275"/>
      <c r="HM76" s="275"/>
      <c r="HN76" s="275"/>
      <c r="HO76" s="275"/>
      <c r="HP76" s="5" t="s">
        <v>78</v>
      </c>
      <c r="HQ76" s="291"/>
      <c r="HR76" s="291"/>
      <c r="HS76" s="291"/>
      <c r="HT76" s="5" t="s">
        <v>84</v>
      </c>
      <c r="HU76" s="5" t="s">
        <v>79</v>
      </c>
      <c r="HV76" s="5" t="s">
        <v>78</v>
      </c>
      <c r="HW76" s="291"/>
      <c r="HX76" s="291"/>
      <c r="HY76" s="291"/>
      <c r="HZ76" s="5" t="s">
        <v>84</v>
      </c>
      <c r="IA76" s="5" t="s">
        <v>79</v>
      </c>
      <c r="IB76" s="5"/>
      <c r="IC76" s="5" t="s">
        <v>78</v>
      </c>
      <c r="ID76" s="291"/>
      <c r="IE76" s="291"/>
      <c r="IF76" s="291"/>
      <c r="IG76" s="5" t="s">
        <v>84</v>
      </c>
      <c r="IH76" s="5" t="s">
        <v>79</v>
      </c>
      <c r="II76" s="5"/>
      <c r="IJ76" s="5" t="s">
        <v>78</v>
      </c>
      <c r="IK76" s="291"/>
      <c r="IL76" s="291"/>
      <c r="IM76" s="291"/>
      <c r="IN76" s="5" t="s">
        <v>84</v>
      </c>
      <c r="IO76" s="5" t="s">
        <v>79</v>
      </c>
      <c r="IP76" s="5"/>
      <c r="IQ76" s="5"/>
      <c r="IR76" s="275" t="s">
        <v>135</v>
      </c>
      <c r="IS76" s="275"/>
      <c r="IT76" s="275"/>
      <c r="IU76" s="275"/>
      <c r="IV76" s="275"/>
      <c r="IW76" s="275"/>
      <c r="IX76" s="275"/>
      <c r="IY76" s="275"/>
      <c r="IZ76" s="5" t="s">
        <v>78</v>
      </c>
      <c r="JA76" s="291"/>
      <c r="JB76" s="291"/>
      <c r="JC76" s="291"/>
      <c r="JD76" s="5" t="s">
        <v>84</v>
      </c>
      <c r="JE76" s="5" t="s">
        <v>79</v>
      </c>
      <c r="JF76" s="5" t="s">
        <v>78</v>
      </c>
      <c r="JG76" s="291"/>
      <c r="JH76" s="291"/>
      <c r="JI76" s="291"/>
      <c r="JJ76" s="5" t="s">
        <v>84</v>
      </c>
      <c r="JK76" s="5" t="s">
        <v>79</v>
      </c>
      <c r="JL76" s="5"/>
      <c r="JM76" s="5" t="s">
        <v>78</v>
      </c>
      <c r="JN76" s="291"/>
      <c r="JO76" s="291"/>
      <c r="JP76" s="291"/>
      <c r="JQ76" s="5" t="s">
        <v>84</v>
      </c>
      <c r="JR76" s="5" t="s">
        <v>79</v>
      </c>
      <c r="JS76" s="5"/>
      <c r="JT76" s="5" t="s">
        <v>78</v>
      </c>
      <c r="JU76" s="291"/>
      <c r="JV76" s="291"/>
      <c r="JW76" s="291"/>
      <c r="JX76" s="5" t="s">
        <v>84</v>
      </c>
      <c r="JY76" s="5" t="s">
        <v>79</v>
      </c>
      <c r="JZ76" s="5"/>
      <c r="KA76" s="5"/>
      <c r="KB76" s="275" t="s">
        <v>135</v>
      </c>
      <c r="KC76" s="275"/>
      <c r="KD76" s="275"/>
      <c r="KE76" s="275"/>
      <c r="KF76" s="275"/>
      <c r="KG76" s="275"/>
      <c r="KH76" s="275"/>
      <c r="KI76" s="275"/>
      <c r="KJ76" s="5" t="s">
        <v>78</v>
      </c>
      <c r="KK76" s="291"/>
      <c r="KL76" s="291"/>
      <c r="KM76" s="291"/>
      <c r="KN76" s="5" t="s">
        <v>84</v>
      </c>
      <c r="KO76" s="5" t="s">
        <v>79</v>
      </c>
      <c r="KP76" s="5" t="s">
        <v>78</v>
      </c>
      <c r="KQ76" s="291"/>
      <c r="KR76" s="291"/>
      <c r="KS76" s="291"/>
      <c r="KT76" s="5" t="s">
        <v>84</v>
      </c>
      <c r="KU76" s="5" t="s">
        <v>79</v>
      </c>
      <c r="KV76" s="5"/>
      <c r="KW76" s="5" t="s">
        <v>78</v>
      </c>
      <c r="KX76" s="291"/>
      <c r="KY76" s="291"/>
      <c r="KZ76" s="291"/>
      <c r="LA76" s="5" t="s">
        <v>84</v>
      </c>
      <c r="LB76" s="5" t="s">
        <v>79</v>
      </c>
      <c r="LC76" s="5"/>
      <c r="LD76" s="5" t="s">
        <v>78</v>
      </c>
      <c r="LE76" s="291"/>
      <c r="LF76" s="291"/>
      <c r="LG76" s="291"/>
      <c r="LH76" s="5" t="s">
        <v>84</v>
      </c>
      <c r="LI76" s="5" t="s">
        <v>79</v>
      </c>
      <c r="LJ76" s="5"/>
      <c r="LK76" s="5"/>
      <c r="LL76" s="275" t="s">
        <v>135</v>
      </c>
      <c r="LM76" s="275"/>
      <c r="LN76" s="275"/>
      <c r="LO76" s="275"/>
      <c r="LP76" s="275"/>
      <c r="LQ76" s="275"/>
      <c r="LR76" s="275"/>
      <c r="LS76" s="275"/>
      <c r="LT76" s="5" t="s">
        <v>78</v>
      </c>
      <c r="LU76" s="291"/>
      <c r="LV76" s="291"/>
      <c r="LW76" s="291"/>
      <c r="LX76" s="5" t="s">
        <v>84</v>
      </c>
      <c r="LY76" s="5" t="s">
        <v>79</v>
      </c>
      <c r="LZ76" s="5" t="s">
        <v>78</v>
      </c>
      <c r="MA76" s="291"/>
      <c r="MB76" s="291"/>
      <c r="MC76" s="291"/>
      <c r="MD76" s="5" t="s">
        <v>84</v>
      </c>
      <c r="ME76" s="5" t="s">
        <v>79</v>
      </c>
      <c r="MF76" s="5"/>
      <c r="MG76" s="5" t="s">
        <v>78</v>
      </c>
      <c r="MH76" s="291"/>
      <c r="MI76" s="291"/>
      <c r="MJ76" s="291"/>
      <c r="MK76" s="5" t="s">
        <v>84</v>
      </c>
      <c r="ML76" s="5" t="s">
        <v>79</v>
      </c>
      <c r="MM76" s="5"/>
      <c r="MN76" s="5" t="s">
        <v>78</v>
      </c>
      <c r="MO76" s="291"/>
      <c r="MP76" s="291"/>
      <c r="MQ76" s="291"/>
      <c r="MR76" s="5" t="s">
        <v>84</v>
      </c>
      <c r="MS76" s="5" t="s">
        <v>79</v>
      </c>
      <c r="MT76" s="5"/>
      <c r="MU76" s="5"/>
      <c r="MV76" s="275" t="s">
        <v>135</v>
      </c>
      <c r="MW76" s="275"/>
      <c r="MX76" s="275"/>
      <c r="MY76" s="275"/>
      <c r="MZ76" s="275"/>
      <c r="NA76" s="275"/>
      <c r="NB76" s="275"/>
      <c r="NC76" s="275"/>
      <c r="ND76" s="5" t="s">
        <v>78</v>
      </c>
      <c r="NE76" s="291"/>
      <c r="NF76" s="291"/>
      <c r="NG76" s="291"/>
      <c r="NH76" s="5" t="s">
        <v>84</v>
      </c>
      <c r="NI76" s="5" t="s">
        <v>79</v>
      </c>
      <c r="NJ76" s="5" t="s">
        <v>78</v>
      </c>
      <c r="NK76" s="291"/>
      <c r="NL76" s="291"/>
      <c r="NM76" s="291"/>
      <c r="NN76" s="5" t="s">
        <v>84</v>
      </c>
      <c r="NO76" s="5" t="s">
        <v>79</v>
      </c>
      <c r="NP76" s="5"/>
      <c r="NQ76" s="5" t="s">
        <v>78</v>
      </c>
      <c r="NR76" s="291"/>
      <c r="NS76" s="291"/>
      <c r="NT76" s="291"/>
      <c r="NU76" s="5" t="s">
        <v>84</v>
      </c>
      <c r="NV76" s="5" t="s">
        <v>79</v>
      </c>
      <c r="NW76" s="5"/>
      <c r="NX76" s="5" t="s">
        <v>78</v>
      </c>
      <c r="NY76" s="291"/>
      <c r="NZ76" s="291"/>
      <c r="OA76" s="291"/>
      <c r="OB76" s="5" t="s">
        <v>84</v>
      </c>
      <c r="OC76" s="5" t="s">
        <v>79</v>
      </c>
      <c r="OD76" s="5"/>
    </row>
    <row r="77" spans="1:531" ht="15" customHeight="1">
      <c r="A77" s="5"/>
      <c r="B77" s="275"/>
      <c r="C77" s="275"/>
      <c r="D77" s="275"/>
      <c r="E77" s="275"/>
      <c r="F77" s="275"/>
      <c r="G77" s="275"/>
      <c r="H77" s="275"/>
      <c r="I77" s="275"/>
      <c r="AJ77" s="5"/>
      <c r="AK77" s="5"/>
      <c r="AL77" s="129"/>
      <c r="AQ77" s="129"/>
      <c r="AR77" s="5"/>
      <c r="AS77" s="275"/>
      <c r="AT77" s="275"/>
      <c r="AU77" s="275"/>
      <c r="AV77" s="275"/>
      <c r="AW77" s="275"/>
      <c r="AX77" s="275"/>
      <c r="AY77" s="275"/>
      <c r="AZ77" s="275"/>
      <c r="CA77" s="5"/>
      <c r="CB77" s="5"/>
      <c r="CC77" s="129"/>
      <c r="CD77" s="226"/>
      <c r="CE77" s="226"/>
      <c r="CF77" s="226"/>
      <c r="CG77" s="226"/>
      <c r="CH77" s="129"/>
      <c r="CI77" s="5"/>
      <c r="CJ77" s="5"/>
      <c r="CK77" s="275"/>
      <c r="CL77" s="275"/>
      <c r="CM77" s="275"/>
      <c r="CN77" s="275"/>
      <c r="CO77" s="275"/>
      <c r="CP77" s="275"/>
      <c r="CQ77" s="275"/>
      <c r="CR77" s="275"/>
      <c r="DS77" s="5"/>
      <c r="DT77" s="5"/>
      <c r="DU77" s="231"/>
      <c r="DV77" s="231"/>
      <c r="DW77" s="231"/>
      <c r="DX77" s="231"/>
      <c r="DY77" s="231"/>
      <c r="DZ77" s="5"/>
      <c r="EA77" s="5"/>
      <c r="EB77" s="275"/>
      <c r="EC77" s="275"/>
      <c r="ED77" s="275"/>
      <c r="EE77" s="275"/>
      <c r="EF77" s="275"/>
      <c r="EG77" s="275"/>
      <c r="EH77" s="275"/>
      <c r="EI77" s="275"/>
      <c r="FJ77" s="5"/>
      <c r="FK77" s="5"/>
      <c r="FL77" s="231"/>
      <c r="FM77" s="231"/>
      <c r="FN77" s="231"/>
      <c r="FO77" s="231"/>
      <c r="FP77" s="5"/>
      <c r="FQ77" s="5"/>
      <c r="FR77" s="275"/>
      <c r="FS77" s="275"/>
      <c r="FT77" s="275"/>
      <c r="FU77" s="275"/>
      <c r="FV77" s="275"/>
      <c r="FW77" s="275"/>
      <c r="FX77" s="275"/>
      <c r="FY77" s="275"/>
      <c r="GZ77" s="5"/>
      <c r="HA77" s="5"/>
      <c r="HB77" s="231"/>
      <c r="HC77" s="231"/>
      <c r="HD77" s="231"/>
      <c r="HE77" s="231"/>
      <c r="HF77" s="5"/>
      <c r="HG77" s="5"/>
      <c r="HH77" s="275"/>
      <c r="HI77" s="275"/>
      <c r="HJ77" s="275"/>
      <c r="HK77" s="275"/>
      <c r="HL77" s="275"/>
      <c r="HM77" s="275"/>
      <c r="HN77" s="275"/>
      <c r="HO77" s="275"/>
      <c r="IP77" s="5"/>
      <c r="IQ77" s="5"/>
      <c r="IR77" s="275"/>
      <c r="IS77" s="275"/>
      <c r="IT77" s="275"/>
      <c r="IU77" s="275"/>
      <c r="IV77" s="275"/>
      <c r="IW77" s="275"/>
      <c r="IX77" s="275"/>
      <c r="IY77" s="275"/>
      <c r="JZ77" s="5"/>
      <c r="KA77" s="5"/>
      <c r="KB77" s="275"/>
      <c r="KC77" s="275"/>
      <c r="KD77" s="275"/>
      <c r="KE77" s="275"/>
      <c r="KF77" s="275"/>
      <c r="KG77" s="275"/>
      <c r="KH77" s="275"/>
      <c r="KI77" s="275"/>
      <c r="LJ77" s="5"/>
      <c r="LK77" s="5"/>
      <c r="LL77" s="275"/>
      <c r="LM77" s="275"/>
      <c r="LN77" s="275"/>
      <c r="LO77" s="275"/>
      <c r="LP77" s="275"/>
      <c r="LQ77" s="275"/>
      <c r="LR77" s="275"/>
      <c r="LS77" s="275"/>
      <c r="MT77" s="5"/>
      <c r="MU77" s="5"/>
      <c r="MV77" s="275"/>
      <c r="MW77" s="275"/>
      <c r="MX77" s="275"/>
      <c r="MY77" s="275"/>
      <c r="MZ77" s="275"/>
      <c r="NA77" s="275"/>
      <c r="NB77" s="275"/>
      <c r="NC77" s="275"/>
      <c r="OD77" s="5"/>
    </row>
    <row r="78" spans="1:531" ht="15" customHeight="1">
      <c r="A78" s="5"/>
      <c r="B78" s="109"/>
      <c r="C78" s="109"/>
      <c r="D78" s="109"/>
      <c r="E78" s="109"/>
      <c r="F78" s="109"/>
      <c r="G78" s="109"/>
      <c r="H78" s="109"/>
      <c r="I78" s="109"/>
      <c r="AJ78" s="5"/>
      <c r="AK78" s="5"/>
      <c r="AL78" s="129"/>
      <c r="AQ78" s="129"/>
      <c r="AR78" s="5"/>
      <c r="AS78" s="109"/>
      <c r="AT78" s="109"/>
      <c r="AU78" s="109"/>
      <c r="AV78" s="109"/>
      <c r="AW78" s="109"/>
      <c r="AX78" s="109"/>
      <c r="AY78" s="109"/>
      <c r="AZ78" s="109"/>
      <c r="CA78" s="5"/>
      <c r="CB78" s="5"/>
      <c r="CC78" s="129"/>
      <c r="CD78" s="226"/>
      <c r="CE78" s="226"/>
      <c r="CF78" s="226"/>
      <c r="CG78" s="226"/>
      <c r="CH78" s="129"/>
      <c r="CI78" s="5"/>
      <c r="CJ78" s="5"/>
      <c r="CK78" s="109"/>
      <c r="CL78" s="109"/>
      <c r="CM78" s="109"/>
      <c r="CN78" s="109"/>
      <c r="CO78" s="109"/>
      <c r="CP78" s="109"/>
      <c r="CQ78" s="109"/>
      <c r="CR78" s="109"/>
      <c r="DS78" s="5"/>
      <c r="DT78" s="5"/>
      <c r="DU78" s="231"/>
      <c r="DV78" s="231"/>
      <c r="DW78" s="231"/>
      <c r="DX78" s="231"/>
      <c r="DY78" s="231"/>
      <c r="DZ78" s="5"/>
      <c r="EA78" s="5"/>
      <c r="EB78" s="109"/>
      <c r="EC78" s="109"/>
      <c r="ED78" s="109"/>
      <c r="EE78" s="109"/>
      <c r="EF78" s="109"/>
      <c r="EG78" s="109"/>
      <c r="EH78" s="109"/>
      <c r="EI78" s="109"/>
      <c r="FJ78" s="5"/>
      <c r="FK78" s="5"/>
      <c r="FL78" s="231"/>
      <c r="FM78" s="231"/>
      <c r="FN78" s="231"/>
      <c r="FO78" s="231"/>
      <c r="FP78" s="5"/>
      <c r="FQ78" s="5"/>
      <c r="FR78" s="109"/>
      <c r="FS78" s="109"/>
      <c r="FT78" s="109"/>
      <c r="FU78" s="109"/>
      <c r="FV78" s="109"/>
      <c r="FW78" s="109"/>
      <c r="FX78" s="109"/>
      <c r="FY78" s="109"/>
      <c r="GZ78" s="5"/>
      <c r="HA78" s="5"/>
      <c r="HB78" s="231"/>
      <c r="HC78" s="231"/>
      <c r="HD78" s="231"/>
      <c r="HE78" s="231"/>
      <c r="HF78" s="5"/>
      <c r="HG78" s="5"/>
      <c r="HH78" s="109"/>
      <c r="HI78" s="109"/>
      <c r="HJ78" s="109"/>
      <c r="HK78" s="109"/>
      <c r="HL78" s="109"/>
      <c r="HM78" s="109"/>
      <c r="HN78" s="109"/>
      <c r="HO78" s="109"/>
      <c r="IP78" s="5"/>
      <c r="IQ78" s="5"/>
      <c r="IR78" s="109"/>
      <c r="IS78" s="109"/>
      <c r="IT78" s="109"/>
      <c r="IU78" s="109"/>
      <c r="IV78" s="109"/>
      <c r="IW78" s="109"/>
      <c r="IX78" s="109"/>
      <c r="IY78" s="109"/>
      <c r="JZ78" s="5"/>
      <c r="KA78" s="5"/>
      <c r="KB78" s="109"/>
      <c r="KC78" s="109"/>
      <c r="KD78" s="109"/>
      <c r="KE78" s="109"/>
      <c r="KF78" s="109"/>
      <c r="KG78" s="109"/>
      <c r="KH78" s="109"/>
      <c r="KI78" s="109"/>
      <c r="LJ78" s="5"/>
      <c r="LK78" s="5"/>
      <c r="LL78" s="109"/>
      <c r="LM78" s="109"/>
      <c r="LN78" s="109"/>
      <c r="LO78" s="109"/>
      <c r="LP78" s="109"/>
      <c r="LQ78" s="109"/>
      <c r="LR78" s="109"/>
      <c r="LS78" s="109"/>
      <c r="MT78" s="5"/>
      <c r="MU78" s="5"/>
      <c r="MV78" s="109"/>
      <c r="MW78" s="109"/>
      <c r="MX78" s="109"/>
      <c r="MY78" s="109"/>
      <c r="MZ78" s="109"/>
      <c r="NA78" s="109"/>
      <c r="NB78" s="109"/>
      <c r="NC78" s="109"/>
      <c r="OD78" s="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29"/>
      <c r="AQ79" s="129"/>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29"/>
      <c r="CD79" s="226"/>
      <c r="CE79" s="226"/>
      <c r="CF79" s="226"/>
      <c r="CG79" s="226"/>
      <c r="CH79" s="129"/>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31"/>
      <c r="DV79" s="231"/>
      <c r="DW79" s="231"/>
      <c r="DX79" s="231"/>
      <c r="DY79" s="231"/>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31"/>
      <c r="FM79" s="231"/>
      <c r="FN79" s="231"/>
      <c r="FO79" s="231"/>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31"/>
      <c r="HC79" s="231"/>
      <c r="HD79" s="231"/>
      <c r="HE79" s="231"/>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28"/>
      <c r="AM80" s="226"/>
      <c r="AN80" s="226"/>
      <c r="AO80" s="226"/>
      <c r="AP80" s="226"/>
      <c r="AQ80" s="128"/>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28"/>
      <c r="CD80" s="233"/>
      <c r="CE80" s="233"/>
      <c r="CF80" s="233"/>
      <c r="CG80" s="233"/>
      <c r="CH80" s="128"/>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23"/>
      <c r="OF80" s="223"/>
      <c r="OG80" s="223"/>
      <c r="OH80" s="223"/>
      <c r="OI80" s="223"/>
      <c r="OJ80" s="223"/>
      <c r="OK80" s="223"/>
      <c r="OL80" s="223"/>
      <c r="OM80" s="223"/>
      <c r="ON80" s="223"/>
      <c r="OO80" s="223"/>
      <c r="OP80" s="223"/>
      <c r="OQ80" s="223"/>
      <c r="OR80" s="223"/>
      <c r="OS80" s="223"/>
      <c r="OT80" s="223"/>
      <c r="OU80" s="223"/>
      <c r="OV80" s="223"/>
      <c r="OW80" s="223"/>
      <c r="OX80" s="223"/>
      <c r="OY80" s="223"/>
      <c r="OZ80" s="223"/>
      <c r="PA80" s="223"/>
      <c r="PB80" s="223"/>
      <c r="PC80" s="223"/>
      <c r="PD80" s="223"/>
      <c r="PE80" s="223"/>
      <c r="PF80" s="223"/>
      <c r="PG80" s="223"/>
      <c r="PH80" s="223"/>
      <c r="PI80" s="223"/>
      <c r="PJ80" s="223"/>
      <c r="PK80" s="223"/>
      <c r="PL80" s="223"/>
      <c r="PM80" s="223"/>
      <c r="PN80" s="223"/>
      <c r="PO80" s="223"/>
      <c r="PP80" s="223"/>
      <c r="PQ80" s="223"/>
      <c r="PR80" s="223"/>
      <c r="PS80" s="223"/>
      <c r="PT80" s="223"/>
      <c r="PU80" s="223"/>
      <c r="PV80" s="223"/>
      <c r="PW80" s="223"/>
      <c r="PX80" s="223"/>
      <c r="PY80" s="223"/>
      <c r="PZ80" s="223"/>
      <c r="QA80" s="223"/>
      <c r="QB80" s="223"/>
      <c r="QC80" s="223"/>
      <c r="QD80" s="223"/>
      <c r="QE80" s="223"/>
      <c r="QF80" s="223"/>
      <c r="QG80" s="223"/>
      <c r="QH80" s="223"/>
      <c r="QI80" s="223"/>
      <c r="QJ80" s="223"/>
      <c r="QK80" s="223"/>
      <c r="QL80" s="223"/>
      <c r="QM80" s="223"/>
      <c r="QN80" s="223"/>
      <c r="QO80" s="223"/>
      <c r="QP80" s="223"/>
      <c r="QQ80" s="223"/>
      <c r="QR80" s="223"/>
      <c r="QS80" s="223"/>
      <c r="QT80" s="223"/>
      <c r="QU80" s="223"/>
      <c r="QV80" s="223"/>
      <c r="QW80" s="223"/>
      <c r="QX80" s="223"/>
      <c r="QY80" s="223"/>
      <c r="QZ80" s="223"/>
      <c r="RA80" s="223"/>
      <c r="RB80" s="223"/>
      <c r="RC80" s="223"/>
      <c r="RD80" s="223"/>
      <c r="RE80" s="223"/>
      <c r="RF80" s="223"/>
      <c r="RG80" s="223"/>
      <c r="RH80" s="223"/>
      <c r="RI80" s="223"/>
      <c r="RJ80" s="223"/>
      <c r="RK80" s="223"/>
      <c r="RL80" s="223"/>
      <c r="RM80" s="223"/>
      <c r="RN80" s="223"/>
      <c r="RO80" s="223"/>
      <c r="RP80" s="223"/>
      <c r="RQ80" s="223"/>
      <c r="RR80" s="223"/>
      <c r="RS80" s="223"/>
      <c r="RT80" s="223"/>
      <c r="RU80" s="223"/>
      <c r="RV80" s="223"/>
      <c r="RW80" s="223"/>
      <c r="RX80" s="223"/>
      <c r="RY80" s="223"/>
      <c r="RZ80" s="223"/>
      <c r="SA80" s="223"/>
      <c r="SB80" s="223"/>
      <c r="SC80" s="223"/>
      <c r="SD80" s="223"/>
      <c r="SE80" s="223"/>
      <c r="SF80" s="223"/>
      <c r="SG80" s="223"/>
      <c r="SH80" s="223"/>
      <c r="SI80" s="223"/>
      <c r="SJ80" s="223"/>
      <c r="SK80" s="223"/>
      <c r="SL80" s="223"/>
      <c r="SM80" s="223"/>
      <c r="SN80" s="223"/>
      <c r="SO80" s="223"/>
      <c r="SP80" s="223"/>
      <c r="SQ80" s="223"/>
      <c r="SR80" s="223"/>
      <c r="SS80" s="223"/>
      <c r="ST80" s="223"/>
      <c r="SU80" s="223"/>
      <c r="SV80" s="223"/>
      <c r="SW80" s="223"/>
      <c r="SX80" s="223"/>
      <c r="SY80" s="223"/>
      <c r="SZ80" s="223"/>
      <c r="TA80" s="223"/>
      <c r="TB80" s="223"/>
      <c r="TC80" s="223"/>
      <c r="TD80" s="223"/>
      <c r="TE80" s="223"/>
      <c r="TF80" s="223"/>
      <c r="TG80" s="223"/>
      <c r="TH80" s="223"/>
      <c r="TI80" s="223"/>
      <c r="TJ80" s="223"/>
      <c r="TK80" s="223"/>
    </row>
    <row r="81" spans="1:531" s="20" customFormat="1" ht="15" customHeight="1">
      <c r="A81"/>
      <c r="B81" s="280"/>
      <c r="C81" s="280"/>
      <c r="D81" s="280"/>
      <c r="E81" s="280"/>
      <c r="F81" s="280"/>
      <c r="G81" s="280"/>
      <c r="H81" s="280"/>
      <c r="I81" s="280"/>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211"/>
      <c r="AN81" s="211"/>
      <c r="AO81" s="211"/>
      <c r="AP81" s="211"/>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5"/>
      <c r="CD81" s="211"/>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23"/>
      <c r="OF81" s="223"/>
      <c r="OG81" s="223"/>
      <c r="OH81" s="223"/>
      <c r="OI81" s="223"/>
      <c r="OJ81" s="223"/>
      <c r="OK81" s="223"/>
      <c r="OL81" s="223"/>
      <c r="OM81" s="223"/>
      <c r="ON81" s="223"/>
      <c r="OO81" s="223"/>
      <c r="OP81" s="223"/>
      <c r="OQ81" s="223"/>
      <c r="OR81" s="223"/>
      <c r="OS81" s="223"/>
      <c r="OT81" s="223"/>
      <c r="OU81" s="223"/>
      <c r="OV81" s="223"/>
      <c r="OW81" s="223"/>
      <c r="OX81" s="223"/>
      <c r="OY81" s="223"/>
      <c r="OZ81" s="223"/>
      <c r="PA81" s="223"/>
      <c r="PB81" s="223"/>
      <c r="PC81" s="223"/>
      <c r="PD81" s="223"/>
      <c r="PE81" s="223"/>
      <c r="PF81" s="223"/>
      <c r="PG81" s="223"/>
      <c r="PH81" s="223"/>
      <c r="PI81" s="223"/>
      <c r="PJ81" s="223"/>
      <c r="PK81" s="223"/>
      <c r="PL81" s="223"/>
      <c r="PM81" s="223"/>
      <c r="PN81" s="223"/>
      <c r="PO81" s="223"/>
      <c r="PP81" s="223"/>
      <c r="PQ81" s="223"/>
      <c r="PR81" s="223"/>
      <c r="PS81" s="223"/>
      <c r="PT81" s="223"/>
      <c r="PU81" s="223"/>
      <c r="PV81" s="223"/>
      <c r="PW81" s="223"/>
      <c r="PX81" s="223"/>
      <c r="PY81" s="223"/>
      <c r="PZ81" s="223"/>
      <c r="QA81" s="223"/>
      <c r="QB81" s="223"/>
      <c r="QC81" s="223"/>
      <c r="QD81" s="223"/>
      <c r="QE81" s="223"/>
      <c r="QF81" s="223"/>
      <c r="QG81" s="223"/>
      <c r="QH81" s="223"/>
      <c r="QI81" s="223"/>
      <c r="QJ81" s="223"/>
      <c r="QK81" s="223"/>
      <c r="QL81" s="223"/>
      <c r="QM81" s="223"/>
      <c r="QN81" s="223"/>
      <c r="QO81" s="223"/>
      <c r="QP81" s="223"/>
      <c r="QQ81" s="223"/>
      <c r="QR81" s="223"/>
      <c r="QS81" s="223"/>
      <c r="QT81" s="223"/>
      <c r="QU81" s="223"/>
      <c r="QV81" s="223"/>
      <c r="QW81" s="223"/>
      <c r="QX81" s="223"/>
      <c r="QY81" s="223"/>
      <c r="QZ81" s="223"/>
      <c r="RA81" s="223"/>
      <c r="RB81" s="223"/>
      <c r="RC81" s="223"/>
      <c r="RD81" s="223"/>
      <c r="RE81" s="223"/>
      <c r="RF81" s="223"/>
      <c r="RG81" s="223"/>
      <c r="RH81" s="223"/>
      <c r="RI81" s="223"/>
      <c r="RJ81" s="223"/>
      <c r="RK81" s="223"/>
      <c r="RL81" s="223"/>
      <c r="RM81" s="223"/>
      <c r="RN81" s="223"/>
      <c r="RO81" s="223"/>
      <c r="RP81" s="223"/>
      <c r="RQ81" s="223"/>
      <c r="RR81" s="223"/>
      <c r="RS81" s="223"/>
      <c r="RT81" s="223"/>
      <c r="RU81" s="223"/>
      <c r="RV81" s="223"/>
      <c r="RW81" s="223"/>
      <c r="RX81" s="223"/>
      <c r="RY81" s="223"/>
      <c r="RZ81" s="223"/>
      <c r="SA81" s="223"/>
      <c r="SB81" s="223"/>
      <c r="SC81" s="223"/>
      <c r="SD81" s="223"/>
      <c r="SE81" s="223"/>
      <c r="SF81" s="223"/>
      <c r="SG81" s="223"/>
      <c r="SH81" s="223"/>
      <c r="SI81" s="223"/>
      <c r="SJ81" s="223"/>
      <c r="SK81" s="223"/>
      <c r="SL81" s="223"/>
      <c r="SM81" s="223"/>
      <c r="SN81" s="223"/>
      <c r="SO81" s="223"/>
      <c r="SP81" s="223"/>
      <c r="SQ81" s="223"/>
      <c r="SR81" s="223"/>
      <c r="SS81" s="223"/>
      <c r="ST81" s="223"/>
      <c r="SU81" s="223"/>
      <c r="SV81" s="223"/>
      <c r="SW81" s="223"/>
      <c r="SX81" s="223"/>
      <c r="SY81" s="223"/>
      <c r="SZ81" s="223"/>
      <c r="TA81" s="223"/>
      <c r="TB81" s="223"/>
      <c r="TC81" s="223"/>
      <c r="TD81" s="223"/>
      <c r="TE81" s="223"/>
      <c r="TF81" s="223"/>
      <c r="TG81" s="223"/>
      <c r="TH81" s="223"/>
      <c r="TI81" s="223"/>
      <c r="TJ81" s="223"/>
      <c r="TK81" s="223"/>
    </row>
    <row r="82" spans="1:531" s="20" customFormat="1" ht="15" customHeight="1">
      <c r="A82"/>
      <c r="B82" s="5"/>
      <c r="C82" s="281"/>
      <c r="D82" s="281"/>
      <c r="E82" s="281"/>
      <c r="F82" s="281"/>
      <c r="G82" s="281"/>
      <c r="H82" s="281"/>
      <c r="I82" s="5"/>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09"/>
      <c r="AL82" s="5"/>
      <c r="AM82" s="230"/>
      <c r="AN82" s="211"/>
      <c r="AO82" s="211"/>
      <c r="AP82" s="211"/>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5"/>
      <c r="CD82" s="230"/>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23"/>
      <c r="OF82" s="223"/>
      <c r="OG82" s="223"/>
      <c r="OH82" s="223"/>
      <c r="OI82" s="223"/>
      <c r="OJ82" s="223"/>
      <c r="OK82" s="223"/>
      <c r="OL82" s="223"/>
      <c r="OM82" s="223"/>
      <c r="ON82" s="223"/>
      <c r="OO82" s="223"/>
      <c r="OP82" s="223"/>
      <c r="OQ82" s="223"/>
      <c r="OR82" s="223"/>
      <c r="OS82" s="223"/>
      <c r="OT82" s="223"/>
      <c r="OU82" s="223"/>
      <c r="OV82" s="223"/>
      <c r="OW82" s="223"/>
      <c r="OX82" s="223"/>
      <c r="OY82" s="223"/>
      <c r="OZ82" s="223"/>
      <c r="PA82" s="223"/>
      <c r="PB82" s="223"/>
      <c r="PC82" s="223"/>
      <c r="PD82" s="223"/>
      <c r="PE82" s="223"/>
      <c r="PF82" s="223"/>
      <c r="PG82" s="223"/>
      <c r="PH82" s="223"/>
      <c r="PI82" s="223"/>
      <c r="PJ82" s="223"/>
      <c r="PK82" s="223"/>
      <c r="PL82" s="223"/>
      <c r="PM82" s="223"/>
      <c r="PN82" s="223"/>
      <c r="PO82" s="223"/>
      <c r="PP82" s="223"/>
      <c r="PQ82" s="223"/>
      <c r="PR82" s="223"/>
      <c r="PS82" s="223"/>
      <c r="PT82" s="223"/>
      <c r="PU82" s="223"/>
      <c r="PV82" s="223"/>
      <c r="PW82" s="223"/>
      <c r="PX82" s="223"/>
      <c r="PY82" s="223"/>
      <c r="PZ82" s="223"/>
      <c r="QA82" s="223"/>
      <c r="QB82" s="223"/>
      <c r="QC82" s="223"/>
      <c r="QD82" s="223"/>
      <c r="QE82" s="223"/>
      <c r="QF82" s="223"/>
      <c r="QG82" s="223"/>
      <c r="QH82" s="223"/>
      <c r="QI82" s="223"/>
      <c r="QJ82" s="223"/>
      <c r="QK82" s="223"/>
      <c r="QL82" s="223"/>
      <c r="QM82" s="223"/>
      <c r="QN82" s="223"/>
      <c r="QO82" s="223"/>
      <c r="QP82" s="223"/>
      <c r="QQ82" s="223"/>
      <c r="QR82" s="223"/>
      <c r="QS82" s="223"/>
      <c r="QT82" s="223"/>
      <c r="QU82" s="223"/>
      <c r="QV82" s="223"/>
      <c r="QW82" s="223"/>
      <c r="QX82" s="223"/>
      <c r="QY82" s="223"/>
      <c r="QZ82" s="223"/>
      <c r="RA82" s="223"/>
      <c r="RB82" s="223"/>
      <c r="RC82" s="223"/>
      <c r="RD82" s="223"/>
      <c r="RE82" s="223"/>
      <c r="RF82" s="223"/>
      <c r="RG82" s="223"/>
      <c r="RH82" s="223"/>
      <c r="RI82" s="223"/>
      <c r="RJ82" s="223"/>
      <c r="RK82" s="223"/>
      <c r="RL82" s="223"/>
      <c r="RM82" s="223"/>
      <c r="RN82" s="223"/>
      <c r="RO82" s="223"/>
      <c r="RP82" s="223"/>
      <c r="RQ82" s="223"/>
      <c r="RR82" s="223"/>
      <c r="RS82" s="223"/>
      <c r="RT82" s="223"/>
      <c r="RU82" s="223"/>
      <c r="RV82" s="223"/>
      <c r="RW82" s="223"/>
      <c r="RX82" s="223"/>
      <c r="RY82" s="223"/>
      <c r="RZ82" s="223"/>
      <c r="SA82" s="223"/>
      <c r="SB82" s="223"/>
      <c r="SC82" s="223"/>
      <c r="SD82" s="223"/>
      <c r="SE82" s="223"/>
      <c r="SF82" s="223"/>
      <c r="SG82" s="223"/>
      <c r="SH82" s="223"/>
      <c r="SI82" s="223"/>
      <c r="SJ82" s="223"/>
      <c r="SK82" s="223"/>
      <c r="SL82" s="223"/>
      <c r="SM82" s="223"/>
      <c r="SN82" s="223"/>
      <c r="SO82" s="223"/>
      <c r="SP82" s="223"/>
      <c r="SQ82" s="223"/>
      <c r="SR82" s="223"/>
      <c r="SS82" s="223"/>
      <c r="ST82" s="223"/>
      <c r="SU82" s="223"/>
      <c r="SV82" s="223"/>
      <c r="SW82" s="223"/>
      <c r="SX82" s="223"/>
      <c r="SY82" s="223"/>
      <c r="SZ82" s="223"/>
      <c r="TA82" s="223"/>
      <c r="TB82" s="223"/>
      <c r="TC82" s="223"/>
      <c r="TD82" s="223"/>
      <c r="TE82" s="223"/>
      <c r="TF82" s="223"/>
      <c r="TG82" s="223"/>
      <c r="TH82" s="223"/>
      <c r="TI82" s="223"/>
      <c r="TJ82" s="223"/>
      <c r="TK82" s="223"/>
    </row>
    <row r="83" spans="1:531" s="20" customFormat="1" ht="15" customHeight="1">
      <c r="A83"/>
      <c r="B83" s="5"/>
      <c r="C83" s="281"/>
      <c r="D83" s="281"/>
      <c r="E83" s="281"/>
      <c r="F83" s="281"/>
      <c r="G83" s="281"/>
      <c r="H83" s="281"/>
      <c r="I83" s="281"/>
      <c r="J83" s="281"/>
      <c r="K83" s="281"/>
      <c r="L83" s="281"/>
      <c r="M83" s="5"/>
      <c r="N83" s="281"/>
      <c r="O83" s="281"/>
      <c r="P83" s="281"/>
      <c r="Q83" s="281"/>
      <c r="R83" s="5"/>
      <c r="S83" s="5"/>
      <c r="T83" s="280"/>
      <c r="U83" s="280"/>
      <c r="V83" s="5"/>
      <c r="W83" s="280"/>
      <c r="X83" s="280"/>
      <c r="Y83" s="5"/>
      <c r="Z83" s="280"/>
      <c r="AA83" s="280"/>
      <c r="AB83" s="5"/>
      <c r="AC83" s="5"/>
      <c r="AD83" s="5"/>
      <c r="AE83" s="5"/>
      <c r="AF83" s="5"/>
      <c r="AG83" s="5"/>
      <c r="AH83" s="5"/>
      <c r="AI83" s="5"/>
      <c r="AJ83" s="5"/>
      <c r="AK83" s="5"/>
      <c r="AL83" s="5"/>
      <c r="AM83" s="211"/>
      <c r="AN83" s="211"/>
      <c r="AO83" s="211"/>
      <c r="AP83" s="211"/>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5"/>
      <c r="CD83" s="211"/>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23"/>
      <c r="OF83" s="223"/>
      <c r="OG83" s="223"/>
      <c r="OH83" s="223"/>
      <c r="OI83" s="223"/>
      <c r="OJ83" s="223"/>
      <c r="OK83" s="223"/>
      <c r="OL83" s="223"/>
      <c r="OM83" s="223"/>
      <c r="ON83" s="223"/>
      <c r="OO83" s="223"/>
      <c r="OP83" s="223"/>
      <c r="OQ83" s="223"/>
      <c r="OR83" s="223"/>
      <c r="OS83" s="223"/>
      <c r="OT83" s="223"/>
      <c r="OU83" s="223"/>
      <c r="OV83" s="223"/>
      <c r="OW83" s="223"/>
      <c r="OX83" s="223"/>
      <c r="OY83" s="223"/>
      <c r="OZ83" s="223"/>
      <c r="PA83" s="223"/>
      <c r="PB83" s="223"/>
      <c r="PC83" s="223"/>
      <c r="PD83" s="223"/>
      <c r="PE83" s="223"/>
      <c r="PF83" s="223"/>
      <c r="PG83" s="223"/>
      <c r="PH83" s="223"/>
      <c r="PI83" s="223"/>
      <c r="PJ83" s="223"/>
      <c r="PK83" s="223"/>
      <c r="PL83" s="223"/>
      <c r="PM83" s="223"/>
      <c r="PN83" s="223"/>
      <c r="PO83" s="223"/>
      <c r="PP83" s="223"/>
      <c r="PQ83" s="223"/>
      <c r="PR83" s="223"/>
      <c r="PS83" s="223"/>
      <c r="PT83" s="223"/>
      <c r="PU83" s="223"/>
      <c r="PV83" s="223"/>
      <c r="PW83" s="223"/>
      <c r="PX83" s="223"/>
      <c r="PY83" s="223"/>
      <c r="PZ83" s="223"/>
      <c r="QA83" s="223"/>
      <c r="QB83" s="223"/>
      <c r="QC83" s="223"/>
      <c r="QD83" s="223"/>
      <c r="QE83" s="223"/>
      <c r="QF83" s="223"/>
      <c r="QG83" s="223"/>
      <c r="QH83" s="223"/>
      <c r="QI83" s="223"/>
      <c r="QJ83" s="223"/>
      <c r="QK83" s="223"/>
      <c r="QL83" s="223"/>
      <c r="QM83" s="223"/>
      <c r="QN83" s="223"/>
      <c r="QO83" s="223"/>
      <c r="QP83" s="223"/>
      <c r="QQ83" s="223"/>
      <c r="QR83" s="223"/>
      <c r="QS83" s="223"/>
      <c r="QT83" s="223"/>
      <c r="QU83" s="223"/>
      <c r="QV83" s="223"/>
      <c r="QW83" s="223"/>
      <c r="QX83" s="223"/>
      <c r="QY83" s="223"/>
      <c r="QZ83" s="223"/>
      <c r="RA83" s="223"/>
      <c r="RB83" s="223"/>
      <c r="RC83" s="223"/>
      <c r="RD83" s="223"/>
      <c r="RE83" s="223"/>
      <c r="RF83" s="223"/>
      <c r="RG83" s="223"/>
      <c r="RH83" s="223"/>
      <c r="RI83" s="223"/>
      <c r="RJ83" s="223"/>
      <c r="RK83" s="223"/>
      <c r="RL83" s="223"/>
      <c r="RM83" s="223"/>
      <c r="RN83" s="223"/>
      <c r="RO83" s="223"/>
      <c r="RP83" s="223"/>
      <c r="RQ83" s="223"/>
      <c r="RR83" s="223"/>
      <c r="RS83" s="223"/>
      <c r="RT83" s="223"/>
      <c r="RU83" s="223"/>
      <c r="RV83" s="223"/>
      <c r="RW83" s="223"/>
      <c r="RX83" s="223"/>
      <c r="RY83" s="223"/>
      <c r="RZ83" s="223"/>
      <c r="SA83" s="223"/>
      <c r="SB83" s="223"/>
      <c r="SC83" s="223"/>
      <c r="SD83" s="223"/>
      <c r="SE83" s="223"/>
      <c r="SF83" s="223"/>
      <c r="SG83" s="223"/>
      <c r="SH83" s="223"/>
      <c r="SI83" s="223"/>
      <c r="SJ83" s="223"/>
      <c r="SK83" s="223"/>
      <c r="SL83" s="223"/>
      <c r="SM83" s="223"/>
      <c r="SN83" s="223"/>
      <c r="SO83" s="223"/>
      <c r="SP83" s="223"/>
      <c r="SQ83" s="223"/>
      <c r="SR83" s="223"/>
      <c r="SS83" s="223"/>
      <c r="ST83" s="223"/>
      <c r="SU83" s="223"/>
      <c r="SV83" s="223"/>
      <c r="SW83" s="223"/>
      <c r="SX83" s="223"/>
      <c r="SY83" s="223"/>
      <c r="SZ83" s="223"/>
      <c r="TA83" s="223"/>
      <c r="TB83" s="223"/>
      <c r="TC83" s="223"/>
      <c r="TD83" s="223"/>
      <c r="TE83" s="223"/>
      <c r="TF83" s="223"/>
      <c r="TG83" s="223"/>
      <c r="TH83" s="223"/>
      <c r="TI83" s="223"/>
      <c r="TJ83" s="223"/>
      <c r="TK83" s="223"/>
    </row>
    <row r="84" spans="1:531" s="20" customFormat="1" ht="15" customHeight="1">
      <c r="A84"/>
      <c r="B84" s="5"/>
      <c r="C84" s="5"/>
      <c r="D84" s="5"/>
      <c r="E84" s="5"/>
      <c r="F84" s="5"/>
      <c r="G84" s="5"/>
      <c r="H84" s="5"/>
      <c r="I84" s="5"/>
      <c r="J84" s="5"/>
      <c r="K84" s="5"/>
      <c r="L84" s="5"/>
      <c r="M84" s="5"/>
      <c r="N84" s="281"/>
      <c r="O84" s="281"/>
      <c r="P84" s="281"/>
      <c r="Q84" s="281"/>
      <c r="R84" s="5"/>
      <c r="S84" s="5"/>
      <c r="T84" s="5"/>
      <c r="U84" s="5"/>
      <c r="V84" s="5"/>
      <c r="W84" s="280"/>
      <c r="X84" s="280"/>
      <c r="Y84" s="5"/>
      <c r="Z84" s="280"/>
      <c r="AA84" s="280"/>
      <c r="AB84" s="5"/>
      <c r="AC84" s="5"/>
      <c r="AD84" s="5"/>
      <c r="AE84" s="5"/>
      <c r="AF84" s="5"/>
      <c r="AG84" s="5"/>
      <c r="AH84" s="5"/>
      <c r="AI84" s="5"/>
      <c r="AJ84" s="5"/>
      <c r="AK84" s="5"/>
      <c r="AL84" s="5"/>
      <c r="AM84" s="211"/>
      <c r="AN84" s="211"/>
      <c r="AO84" s="211"/>
      <c r="AP84" s="211"/>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5"/>
      <c r="CD84" s="211"/>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23"/>
      <c r="OF84" s="223"/>
      <c r="OG84" s="223"/>
      <c r="OH84" s="223"/>
      <c r="OI84" s="223"/>
      <c r="OJ84" s="223"/>
      <c r="OK84" s="223"/>
      <c r="OL84" s="223"/>
      <c r="OM84" s="223"/>
      <c r="ON84" s="223"/>
      <c r="OO84" s="223"/>
      <c r="OP84" s="223"/>
      <c r="OQ84" s="223"/>
      <c r="OR84" s="223"/>
      <c r="OS84" s="223"/>
      <c r="OT84" s="223"/>
      <c r="OU84" s="223"/>
      <c r="OV84" s="223"/>
      <c r="OW84" s="223"/>
      <c r="OX84" s="223"/>
      <c r="OY84" s="223"/>
      <c r="OZ84" s="223"/>
      <c r="PA84" s="223"/>
      <c r="PB84" s="223"/>
      <c r="PC84" s="223"/>
      <c r="PD84" s="223"/>
      <c r="PE84" s="223"/>
      <c r="PF84" s="223"/>
      <c r="PG84" s="223"/>
      <c r="PH84" s="223"/>
      <c r="PI84" s="223"/>
      <c r="PJ84" s="223"/>
      <c r="PK84" s="223"/>
      <c r="PL84" s="223"/>
      <c r="PM84" s="223"/>
      <c r="PN84" s="223"/>
      <c r="PO84" s="223"/>
      <c r="PP84" s="223"/>
      <c r="PQ84" s="223"/>
      <c r="PR84" s="223"/>
      <c r="PS84" s="223"/>
      <c r="PT84" s="223"/>
      <c r="PU84" s="223"/>
      <c r="PV84" s="223"/>
      <c r="PW84" s="223"/>
      <c r="PX84" s="223"/>
      <c r="PY84" s="223"/>
      <c r="PZ84" s="223"/>
      <c r="QA84" s="223"/>
      <c r="QB84" s="223"/>
      <c r="QC84" s="223"/>
      <c r="QD84" s="223"/>
      <c r="QE84" s="223"/>
      <c r="QF84" s="223"/>
      <c r="QG84" s="223"/>
      <c r="QH84" s="223"/>
      <c r="QI84" s="223"/>
      <c r="QJ84" s="223"/>
      <c r="QK84" s="223"/>
      <c r="QL84" s="223"/>
      <c r="QM84" s="223"/>
      <c r="QN84" s="223"/>
      <c r="QO84" s="223"/>
      <c r="QP84" s="223"/>
      <c r="QQ84" s="223"/>
      <c r="QR84" s="223"/>
      <c r="QS84" s="223"/>
      <c r="QT84" s="223"/>
      <c r="QU84" s="223"/>
      <c r="QV84" s="223"/>
      <c r="QW84" s="223"/>
      <c r="QX84" s="223"/>
      <c r="QY84" s="223"/>
      <c r="QZ84" s="223"/>
      <c r="RA84" s="223"/>
      <c r="RB84" s="223"/>
      <c r="RC84" s="223"/>
      <c r="RD84" s="223"/>
      <c r="RE84" s="223"/>
      <c r="RF84" s="223"/>
      <c r="RG84" s="223"/>
      <c r="RH84" s="223"/>
      <c r="RI84" s="223"/>
      <c r="RJ84" s="223"/>
      <c r="RK84" s="223"/>
      <c r="RL84" s="223"/>
      <c r="RM84" s="223"/>
      <c r="RN84" s="223"/>
      <c r="RO84" s="223"/>
      <c r="RP84" s="223"/>
      <c r="RQ84" s="223"/>
      <c r="RR84" s="223"/>
      <c r="RS84" s="223"/>
      <c r="RT84" s="223"/>
      <c r="RU84" s="223"/>
      <c r="RV84" s="223"/>
      <c r="RW84" s="223"/>
      <c r="RX84" s="223"/>
      <c r="RY84" s="223"/>
      <c r="RZ84" s="223"/>
      <c r="SA84" s="223"/>
      <c r="SB84" s="223"/>
      <c r="SC84" s="223"/>
      <c r="SD84" s="223"/>
      <c r="SE84" s="223"/>
      <c r="SF84" s="223"/>
      <c r="SG84" s="223"/>
      <c r="SH84" s="223"/>
      <c r="SI84" s="223"/>
      <c r="SJ84" s="223"/>
      <c r="SK84" s="223"/>
      <c r="SL84" s="223"/>
      <c r="SM84" s="223"/>
      <c r="SN84" s="223"/>
      <c r="SO84" s="223"/>
      <c r="SP84" s="223"/>
      <c r="SQ84" s="223"/>
      <c r="SR84" s="223"/>
      <c r="SS84" s="223"/>
      <c r="ST84" s="223"/>
      <c r="SU84" s="223"/>
      <c r="SV84" s="223"/>
      <c r="SW84" s="223"/>
      <c r="SX84" s="223"/>
      <c r="SY84" s="223"/>
      <c r="SZ84" s="223"/>
      <c r="TA84" s="223"/>
      <c r="TB84" s="223"/>
      <c r="TC84" s="223"/>
      <c r="TD84" s="223"/>
      <c r="TE84" s="223"/>
      <c r="TF84" s="223"/>
      <c r="TG84" s="223"/>
      <c r="TH84" s="223"/>
      <c r="TI84" s="223"/>
      <c r="TJ84" s="223"/>
      <c r="TK84" s="223"/>
    </row>
    <row r="85" spans="1:531" s="20" customFormat="1" ht="15" customHeight="1">
      <c r="A85"/>
      <c r="B85" s="5"/>
      <c r="C85" s="281"/>
      <c r="D85" s="281"/>
      <c r="E85" s="281"/>
      <c r="F85" s="281"/>
      <c r="G85" s="281"/>
      <c r="H85" s="281"/>
      <c r="I85" s="281"/>
      <c r="J85" s="281"/>
      <c r="K85" s="5"/>
      <c r="L85" s="281"/>
      <c r="M85" s="281"/>
      <c r="N85" s="281"/>
      <c r="O85" s="281"/>
      <c r="P85" s="281"/>
      <c r="Q85" s="281"/>
      <c r="R85" s="5"/>
      <c r="S85" s="5"/>
      <c r="T85" s="281"/>
      <c r="U85" s="281"/>
      <c r="V85" s="281"/>
      <c r="W85" s="281"/>
      <c r="X85" s="281"/>
      <c r="Y85" s="5"/>
      <c r="Z85" s="5"/>
      <c r="AA85" s="281"/>
      <c r="AB85" s="281"/>
      <c r="AC85" s="281"/>
      <c r="AD85" s="281"/>
      <c r="AE85" s="281"/>
      <c r="AF85" s="281"/>
      <c r="AG85" s="281"/>
      <c r="AH85" s="281"/>
      <c r="AI85" s="281"/>
      <c r="AJ85" s="281"/>
      <c r="AK85" s="6"/>
      <c r="AL85" s="5"/>
      <c r="AM85" s="211"/>
      <c r="AN85" s="211"/>
      <c r="AO85" s="211"/>
      <c r="AP85" s="211"/>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5"/>
      <c r="CD85" s="211"/>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23"/>
      <c r="OF85" s="223"/>
      <c r="OG85" s="223"/>
      <c r="OH85" s="223"/>
      <c r="OI85" s="223"/>
      <c r="OJ85" s="223"/>
      <c r="OK85" s="223"/>
      <c r="OL85" s="223"/>
      <c r="OM85" s="223"/>
      <c r="ON85" s="223"/>
      <c r="OO85" s="223"/>
      <c r="OP85" s="223"/>
      <c r="OQ85" s="223"/>
      <c r="OR85" s="223"/>
      <c r="OS85" s="223"/>
      <c r="OT85" s="223"/>
      <c r="OU85" s="223"/>
      <c r="OV85" s="223"/>
      <c r="OW85" s="223"/>
      <c r="OX85" s="223"/>
      <c r="OY85" s="223"/>
      <c r="OZ85" s="223"/>
      <c r="PA85" s="223"/>
      <c r="PB85" s="223"/>
      <c r="PC85" s="223"/>
      <c r="PD85" s="223"/>
      <c r="PE85" s="223"/>
      <c r="PF85" s="223"/>
      <c r="PG85" s="223"/>
      <c r="PH85" s="223"/>
      <c r="PI85" s="223"/>
      <c r="PJ85" s="223"/>
      <c r="PK85" s="223"/>
      <c r="PL85" s="223"/>
      <c r="PM85" s="223"/>
      <c r="PN85" s="223"/>
      <c r="PO85" s="223"/>
      <c r="PP85" s="223"/>
      <c r="PQ85" s="223"/>
      <c r="PR85" s="223"/>
      <c r="PS85" s="223"/>
      <c r="PT85" s="223"/>
      <c r="PU85" s="223"/>
      <c r="PV85" s="223"/>
      <c r="PW85" s="223"/>
      <c r="PX85" s="223"/>
      <c r="PY85" s="223"/>
      <c r="PZ85" s="223"/>
      <c r="QA85" s="223"/>
      <c r="QB85" s="223"/>
      <c r="QC85" s="223"/>
      <c r="QD85" s="223"/>
      <c r="QE85" s="223"/>
      <c r="QF85" s="223"/>
      <c r="QG85" s="223"/>
      <c r="QH85" s="223"/>
      <c r="QI85" s="223"/>
      <c r="QJ85" s="223"/>
      <c r="QK85" s="223"/>
      <c r="QL85" s="223"/>
      <c r="QM85" s="223"/>
      <c r="QN85" s="223"/>
      <c r="QO85" s="223"/>
      <c r="QP85" s="223"/>
      <c r="QQ85" s="223"/>
      <c r="QR85" s="223"/>
      <c r="QS85" s="223"/>
      <c r="QT85" s="223"/>
      <c r="QU85" s="223"/>
      <c r="QV85" s="223"/>
      <c r="QW85" s="223"/>
      <c r="QX85" s="223"/>
      <c r="QY85" s="223"/>
      <c r="QZ85" s="223"/>
      <c r="RA85" s="223"/>
      <c r="RB85" s="223"/>
      <c r="RC85" s="223"/>
      <c r="RD85" s="223"/>
      <c r="RE85" s="223"/>
      <c r="RF85" s="223"/>
      <c r="RG85" s="223"/>
      <c r="RH85" s="223"/>
      <c r="RI85" s="223"/>
      <c r="RJ85" s="223"/>
      <c r="RK85" s="223"/>
      <c r="RL85" s="223"/>
      <c r="RM85" s="223"/>
      <c r="RN85" s="223"/>
      <c r="RO85" s="223"/>
      <c r="RP85" s="223"/>
      <c r="RQ85" s="223"/>
      <c r="RR85" s="223"/>
      <c r="RS85" s="223"/>
      <c r="RT85" s="223"/>
      <c r="RU85" s="223"/>
      <c r="RV85" s="223"/>
      <c r="RW85" s="223"/>
      <c r="RX85" s="223"/>
      <c r="RY85" s="223"/>
      <c r="RZ85" s="223"/>
      <c r="SA85" s="223"/>
      <c r="SB85" s="223"/>
      <c r="SC85" s="223"/>
      <c r="SD85" s="223"/>
      <c r="SE85" s="223"/>
      <c r="SF85" s="223"/>
      <c r="SG85" s="223"/>
      <c r="SH85" s="223"/>
      <c r="SI85" s="223"/>
      <c r="SJ85" s="223"/>
      <c r="SK85" s="223"/>
      <c r="SL85" s="223"/>
      <c r="SM85" s="223"/>
      <c r="SN85" s="223"/>
      <c r="SO85" s="223"/>
      <c r="SP85" s="223"/>
      <c r="SQ85" s="223"/>
      <c r="SR85" s="223"/>
      <c r="SS85" s="223"/>
      <c r="ST85" s="223"/>
      <c r="SU85" s="223"/>
      <c r="SV85" s="223"/>
      <c r="SW85" s="223"/>
      <c r="SX85" s="223"/>
      <c r="SY85" s="223"/>
      <c r="SZ85" s="223"/>
      <c r="TA85" s="223"/>
      <c r="TB85" s="223"/>
      <c r="TC85" s="223"/>
      <c r="TD85" s="223"/>
      <c r="TE85" s="223"/>
      <c r="TF85" s="223"/>
      <c r="TG85" s="223"/>
      <c r="TH85" s="223"/>
      <c r="TI85" s="223"/>
      <c r="TJ85" s="223"/>
      <c r="TK85" s="223"/>
    </row>
    <row r="86" spans="1:531" s="20" customFormat="1" ht="15" customHeight="1">
      <c r="A86"/>
      <c r="B86" s="5"/>
      <c r="C86" s="5"/>
      <c r="D86" s="5"/>
      <c r="E86" s="5"/>
      <c r="F86" s="5"/>
      <c r="G86" s="5"/>
      <c r="H86" s="5"/>
      <c r="I86" s="5"/>
      <c r="J86" s="5"/>
      <c r="K86" s="5"/>
      <c r="L86" s="281"/>
      <c r="M86" s="281"/>
      <c r="N86" s="281"/>
      <c r="O86" s="281"/>
      <c r="P86" s="281"/>
      <c r="Q86" s="281"/>
      <c r="R86" s="281"/>
      <c r="S86" s="281"/>
      <c r="T86" s="5"/>
      <c r="U86" s="5"/>
      <c r="V86" s="281"/>
      <c r="W86" s="281"/>
      <c r="X86" s="281"/>
      <c r="Y86" s="281"/>
      <c r="Z86" s="5"/>
      <c r="AA86" s="5"/>
      <c r="AB86" s="5"/>
      <c r="AC86" s="5"/>
      <c r="AD86" s="5"/>
      <c r="AE86" s="5"/>
      <c r="AF86" s="5"/>
      <c r="AG86" s="5"/>
      <c r="AH86" s="5"/>
      <c r="AI86" s="5"/>
      <c r="AJ86" s="5"/>
      <c r="AK86" s="5"/>
      <c r="AL86" s="5"/>
      <c r="AM86" s="211"/>
      <c r="AN86" s="211"/>
      <c r="AO86" s="211"/>
      <c r="AP86" s="211"/>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5"/>
      <c r="CD86" s="211"/>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23"/>
      <c r="OF86" s="223"/>
      <c r="OG86" s="223"/>
      <c r="OH86" s="223"/>
      <c r="OI86" s="223"/>
      <c r="OJ86" s="223"/>
      <c r="OK86" s="223"/>
      <c r="OL86" s="223"/>
      <c r="OM86" s="223"/>
      <c r="ON86" s="223"/>
      <c r="OO86" s="223"/>
      <c r="OP86" s="223"/>
      <c r="OQ86" s="223"/>
      <c r="OR86" s="223"/>
      <c r="OS86" s="223"/>
      <c r="OT86" s="223"/>
      <c r="OU86" s="223"/>
      <c r="OV86" s="223"/>
      <c r="OW86" s="223"/>
      <c r="OX86" s="223"/>
      <c r="OY86" s="223"/>
      <c r="OZ86" s="223"/>
      <c r="PA86" s="223"/>
      <c r="PB86" s="223"/>
      <c r="PC86" s="223"/>
      <c r="PD86" s="223"/>
      <c r="PE86" s="223"/>
      <c r="PF86" s="223"/>
      <c r="PG86" s="223"/>
      <c r="PH86" s="223"/>
      <c r="PI86" s="223"/>
      <c r="PJ86" s="223"/>
      <c r="PK86" s="223"/>
      <c r="PL86" s="223"/>
      <c r="PM86" s="223"/>
      <c r="PN86" s="223"/>
      <c r="PO86" s="223"/>
      <c r="PP86" s="223"/>
      <c r="PQ86" s="223"/>
      <c r="PR86" s="223"/>
      <c r="PS86" s="223"/>
      <c r="PT86" s="223"/>
      <c r="PU86" s="223"/>
      <c r="PV86" s="223"/>
      <c r="PW86" s="223"/>
      <c r="PX86" s="223"/>
      <c r="PY86" s="223"/>
      <c r="PZ86" s="223"/>
      <c r="QA86" s="223"/>
      <c r="QB86" s="223"/>
      <c r="QC86" s="223"/>
      <c r="QD86" s="223"/>
      <c r="QE86" s="223"/>
      <c r="QF86" s="223"/>
      <c r="QG86" s="223"/>
      <c r="QH86" s="223"/>
      <c r="QI86" s="223"/>
      <c r="QJ86" s="223"/>
      <c r="QK86" s="223"/>
      <c r="QL86" s="223"/>
      <c r="QM86" s="223"/>
      <c r="QN86" s="223"/>
      <c r="QO86" s="223"/>
      <c r="QP86" s="223"/>
      <c r="QQ86" s="223"/>
      <c r="QR86" s="223"/>
      <c r="QS86" s="223"/>
      <c r="QT86" s="223"/>
      <c r="QU86" s="223"/>
      <c r="QV86" s="223"/>
      <c r="QW86" s="223"/>
      <c r="QX86" s="223"/>
      <c r="QY86" s="223"/>
      <c r="QZ86" s="223"/>
      <c r="RA86" s="223"/>
      <c r="RB86" s="223"/>
      <c r="RC86" s="223"/>
      <c r="RD86" s="223"/>
      <c r="RE86" s="223"/>
      <c r="RF86" s="223"/>
      <c r="RG86" s="223"/>
      <c r="RH86" s="223"/>
      <c r="RI86" s="223"/>
      <c r="RJ86" s="223"/>
      <c r="RK86" s="223"/>
      <c r="RL86" s="223"/>
      <c r="RM86" s="223"/>
      <c r="RN86" s="223"/>
      <c r="RO86" s="223"/>
      <c r="RP86" s="223"/>
      <c r="RQ86" s="223"/>
      <c r="RR86" s="223"/>
      <c r="RS86" s="223"/>
      <c r="RT86" s="223"/>
      <c r="RU86" s="223"/>
      <c r="RV86" s="223"/>
      <c r="RW86" s="223"/>
      <c r="RX86" s="223"/>
      <c r="RY86" s="223"/>
      <c r="RZ86" s="223"/>
      <c r="SA86" s="223"/>
      <c r="SB86" s="223"/>
      <c r="SC86" s="223"/>
      <c r="SD86" s="223"/>
      <c r="SE86" s="223"/>
      <c r="SF86" s="223"/>
      <c r="SG86" s="223"/>
      <c r="SH86" s="223"/>
      <c r="SI86" s="223"/>
      <c r="SJ86" s="223"/>
      <c r="SK86" s="223"/>
      <c r="SL86" s="223"/>
      <c r="SM86" s="223"/>
      <c r="SN86" s="223"/>
      <c r="SO86" s="223"/>
      <c r="SP86" s="223"/>
      <c r="SQ86" s="223"/>
      <c r="SR86" s="223"/>
      <c r="SS86" s="223"/>
      <c r="ST86" s="223"/>
      <c r="SU86" s="223"/>
      <c r="SV86" s="223"/>
      <c r="SW86" s="223"/>
      <c r="SX86" s="223"/>
      <c r="SY86" s="223"/>
      <c r="SZ86" s="223"/>
      <c r="TA86" s="223"/>
      <c r="TB86" s="223"/>
      <c r="TC86" s="223"/>
      <c r="TD86" s="223"/>
      <c r="TE86" s="223"/>
      <c r="TF86" s="223"/>
      <c r="TG86" s="223"/>
      <c r="TH86" s="223"/>
      <c r="TI86" s="223"/>
      <c r="TJ86" s="223"/>
      <c r="TK86" s="223"/>
    </row>
    <row r="87" spans="1:531" s="20" customFormat="1" ht="15" customHeight="1">
      <c r="A87"/>
      <c r="B87" s="5"/>
      <c r="C87" s="281"/>
      <c r="D87" s="281"/>
      <c r="E87" s="281"/>
      <c r="F87" s="281"/>
      <c r="G87" s="281"/>
      <c r="H87" s="281"/>
      <c r="I87" s="281"/>
      <c r="J87" s="281"/>
      <c r="K87" s="5"/>
      <c r="L87" s="281"/>
      <c r="M87" s="281"/>
      <c r="N87" s="281"/>
      <c r="O87" s="281"/>
      <c r="P87" s="281"/>
      <c r="Q87" s="5"/>
      <c r="R87" s="281"/>
      <c r="S87" s="281"/>
      <c r="T87" s="281"/>
      <c r="U87" s="281"/>
      <c r="V87" s="281"/>
      <c r="W87" s="281"/>
      <c r="X87" s="5"/>
      <c r="Y87" s="281"/>
      <c r="Z87" s="281"/>
      <c r="AA87" s="281"/>
      <c r="AB87" s="281"/>
      <c r="AC87" s="281"/>
      <c r="AD87" s="281"/>
      <c r="AE87" s="5"/>
      <c r="AF87" s="5"/>
      <c r="AG87" s="5"/>
      <c r="AH87" s="5"/>
      <c r="AI87" s="5"/>
      <c r="AJ87"/>
      <c r="AK87"/>
      <c r="AL87"/>
      <c r="AM87" s="211"/>
      <c r="AN87" s="211"/>
      <c r="AO87" s="211"/>
      <c r="AP87" s="211"/>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211"/>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23"/>
      <c r="OF87" s="223"/>
      <c r="OG87" s="223"/>
      <c r="OH87" s="223"/>
      <c r="OI87" s="223"/>
      <c r="OJ87" s="223"/>
      <c r="OK87" s="223"/>
      <c r="OL87" s="223"/>
      <c r="OM87" s="223"/>
      <c r="ON87" s="223"/>
      <c r="OO87" s="223"/>
      <c r="OP87" s="223"/>
      <c r="OQ87" s="223"/>
      <c r="OR87" s="223"/>
      <c r="OS87" s="223"/>
      <c r="OT87" s="223"/>
      <c r="OU87" s="223"/>
      <c r="OV87" s="223"/>
      <c r="OW87" s="223"/>
      <c r="OX87" s="223"/>
      <c r="OY87" s="223"/>
      <c r="OZ87" s="223"/>
      <c r="PA87" s="223"/>
      <c r="PB87" s="223"/>
      <c r="PC87" s="223"/>
      <c r="PD87" s="223"/>
      <c r="PE87" s="223"/>
      <c r="PF87" s="223"/>
      <c r="PG87" s="223"/>
      <c r="PH87" s="223"/>
      <c r="PI87" s="223"/>
      <c r="PJ87" s="223"/>
      <c r="PK87" s="223"/>
      <c r="PL87" s="223"/>
      <c r="PM87" s="223"/>
      <c r="PN87" s="223"/>
      <c r="PO87" s="223"/>
      <c r="PP87" s="223"/>
      <c r="PQ87" s="223"/>
      <c r="PR87" s="223"/>
      <c r="PS87" s="223"/>
      <c r="PT87" s="223"/>
      <c r="PU87" s="223"/>
      <c r="PV87" s="223"/>
      <c r="PW87" s="223"/>
      <c r="PX87" s="223"/>
      <c r="PY87" s="223"/>
      <c r="PZ87" s="223"/>
      <c r="QA87" s="223"/>
      <c r="QB87" s="223"/>
      <c r="QC87" s="223"/>
      <c r="QD87" s="223"/>
      <c r="QE87" s="223"/>
      <c r="QF87" s="223"/>
      <c r="QG87" s="223"/>
      <c r="QH87" s="223"/>
      <c r="QI87" s="223"/>
      <c r="QJ87" s="223"/>
      <c r="QK87" s="223"/>
      <c r="QL87" s="223"/>
      <c r="QM87" s="223"/>
      <c r="QN87" s="223"/>
      <c r="QO87" s="223"/>
      <c r="QP87" s="223"/>
      <c r="QQ87" s="223"/>
      <c r="QR87" s="223"/>
      <c r="QS87" s="223"/>
      <c r="QT87" s="223"/>
      <c r="QU87" s="223"/>
      <c r="QV87" s="223"/>
      <c r="QW87" s="223"/>
      <c r="QX87" s="223"/>
      <c r="QY87" s="223"/>
      <c r="QZ87" s="223"/>
      <c r="RA87" s="223"/>
      <c r="RB87" s="223"/>
      <c r="RC87" s="223"/>
      <c r="RD87" s="223"/>
      <c r="RE87" s="223"/>
      <c r="RF87" s="223"/>
      <c r="RG87" s="223"/>
      <c r="RH87" s="223"/>
      <c r="RI87" s="223"/>
      <c r="RJ87" s="223"/>
      <c r="RK87" s="223"/>
      <c r="RL87" s="223"/>
      <c r="RM87" s="223"/>
      <c r="RN87" s="223"/>
      <c r="RO87" s="223"/>
      <c r="RP87" s="223"/>
      <c r="RQ87" s="223"/>
      <c r="RR87" s="223"/>
      <c r="RS87" s="223"/>
      <c r="RT87" s="223"/>
      <c r="RU87" s="223"/>
      <c r="RV87" s="223"/>
      <c r="RW87" s="223"/>
      <c r="RX87" s="223"/>
      <c r="RY87" s="223"/>
      <c r="RZ87" s="223"/>
      <c r="SA87" s="223"/>
      <c r="SB87" s="223"/>
      <c r="SC87" s="223"/>
      <c r="SD87" s="223"/>
      <c r="SE87" s="223"/>
      <c r="SF87" s="223"/>
      <c r="SG87" s="223"/>
      <c r="SH87" s="223"/>
      <c r="SI87" s="223"/>
      <c r="SJ87" s="223"/>
      <c r="SK87" s="223"/>
      <c r="SL87" s="223"/>
      <c r="SM87" s="223"/>
      <c r="SN87" s="223"/>
      <c r="SO87" s="223"/>
      <c r="SP87" s="223"/>
      <c r="SQ87" s="223"/>
      <c r="SR87" s="223"/>
      <c r="SS87" s="223"/>
      <c r="ST87" s="223"/>
      <c r="SU87" s="223"/>
      <c r="SV87" s="223"/>
      <c r="SW87" s="223"/>
      <c r="SX87" s="223"/>
      <c r="SY87" s="223"/>
      <c r="SZ87" s="223"/>
      <c r="TA87" s="223"/>
      <c r="TB87" s="223"/>
      <c r="TC87" s="223"/>
      <c r="TD87" s="223"/>
      <c r="TE87" s="223"/>
      <c r="TF87" s="223"/>
      <c r="TG87" s="223"/>
      <c r="TH87" s="223"/>
      <c r="TI87" s="223"/>
      <c r="TJ87" s="223"/>
      <c r="TK87" s="223"/>
    </row>
    <row r="88" spans="1:531" s="20" customFormat="1" ht="15" customHeight="1">
      <c r="A88"/>
      <c r="B88" s="5"/>
      <c r="C88" s="281"/>
      <c r="D88" s="281"/>
      <c r="E88" s="281"/>
      <c r="F88" s="281"/>
      <c r="G88" s="281"/>
      <c r="H88" s="281"/>
      <c r="I88" s="281"/>
      <c r="J88" s="281"/>
      <c r="K88" s="5"/>
      <c r="L88" s="281"/>
      <c r="M88" s="281"/>
      <c r="N88" s="281"/>
      <c r="O88" s="281"/>
      <c r="P88" s="281"/>
      <c r="Q88" s="5"/>
      <c r="R88" s="281"/>
      <c r="S88" s="281"/>
      <c r="T88" s="281"/>
      <c r="U88" s="281"/>
      <c r="V88" s="281"/>
      <c r="W88" s="281"/>
      <c r="X88" s="5"/>
      <c r="Y88" s="281"/>
      <c r="Z88" s="281"/>
      <c r="AA88" s="281"/>
      <c r="AB88" s="281"/>
      <c r="AC88" s="281"/>
      <c r="AD88" s="281"/>
      <c r="AE88" s="5"/>
      <c r="AF88" s="5"/>
      <c r="AG88" s="5"/>
      <c r="AH88" s="5"/>
      <c r="AI88" s="5"/>
      <c r="AJ88"/>
      <c r="AK88"/>
      <c r="AL88"/>
      <c r="AM88" s="211"/>
      <c r="AN88" s="211"/>
      <c r="AO88" s="211"/>
      <c r="AP88" s="211"/>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211"/>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23"/>
      <c r="OF88" s="223"/>
      <c r="OG88" s="223"/>
      <c r="OH88" s="223"/>
      <c r="OI88" s="223"/>
      <c r="OJ88" s="223"/>
      <c r="OK88" s="223"/>
      <c r="OL88" s="223"/>
      <c r="OM88" s="223"/>
      <c r="ON88" s="223"/>
      <c r="OO88" s="223"/>
      <c r="OP88" s="223"/>
      <c r="OQ88" s="223"/>
      <c r="OR88" s="223"/>
      <c r="OS88" s="223"/>
      <c r="OT88" s="223"/>
      <c r="OU88" s="223"/>
      <c r="OV88" s="223"/>
      <c r="OW88" s="223"/>
      <c r="OX88" s="223"/>
      <c r="OY88" s="223"/>
      <c r="OZ88" s="223"/>
      <c r="PA88" s="223"/>
      <c r="PB88" s="223"/>
      <c r="PC88" s="223"/>
      <c r="PD88" s="223"/>
      <c r="PE88" s="223"/>
      <c r="PF88" s="223"/>
      <c r="PG88" s="223"/>
      <c r="PH88" s="223"/>
      <c r="PI88" s="223"/>
      <c r="PJ88" s="223"/>
      <c r="PK88" s="223"/>
      <c r="PL88" s="223"/>
      <c r="PM88" s="223"/>
      <c r="PN88" s="223"/>
      <c r="PO88" s="223"/>
      <c r="PP88" s="223"/>
      <c r="PQ88" s="223"/>
      <c r="PR88" s="223"/>
      <c r="PS88" s="223"/>
      <c r="PT88" s="223"/>
      <c r="PU88" s="223"/>
      <c r="PV88" s="223"/>
      <c r="PW88" s="223"/>
      <c r="PX88" s="223"/>
      <c r="PY88" s="223"/>
      <c r="PZ88" s="223"/>
      <c r="QA88" s="223"/>
      <c r="QB88" s="223"/>
      <c r="QC88" s="223"/>
      <c r="QD88" s="223"/>
      <c r="QE88" s="223"/>
      <c r="QF88" s="223"/>
      <c r="QG88" s="223"/>
      <c r="QH88" s="223"/>
      <c r="QI88" s="223"/>
      <c r="QJ88" s="223"/>
      <c r="QK88" s="223"/>
      <c r="QL88" s="223"/>
      <c r="QM88" s="223"/>
      <c r="QN88" s="223"/>
      <c r="QO88" s="223"/>
      <c r="QP88" s="223"/>
      <c r="QQ88" s="223"/>
      <c r="QR88" s="223"/>
      <c r="QS88" s="223"/>
      <c r="QT88" s="223"/>
      <c r="QU88" s="223"/>
      <c r="QV88" s="223"/>
      <c r="QW88" s="223"/>
      <c r="QX88" s="223"/>
      <c r="QY88" s="223"/>
      <c r="QZ88" s="223"/>
      <c r="RA88" s="223"/>
      <c r="RB88" s="223"/>
      <c r="RC88" s="223"/>
      <c r="RD88" s="223"/>
      <c r="RE88" s="223"/>
      <c r="RF88" s="223"/>
      <c r="RG88" s="223"/>
      <c r="RH88" s="223"/>
      <c r="RI88" s="223"/>
      <c r="RJ88" s="223"/>
      <c r="RK88" s="223"/>
      <c r="RL88" s="223"/>
      <c r="RM88" s="223"/>
      <c r="RN88" s="223"/>
      <c r="RO88" s="223"/>
      <c r="RP88" s="223"/>
      <c r="RQ88" s="223"/>
      <c r="RR88" s="223"/>
      <c r="RS88" s="223"/>
      <c r="RT88" s="223"/>
      <c r="RU88" s="223"/>
      <c r="RV88" s="223"/>
      <c r="RW88" s="223"/>
      <c r="RX88" s="223"/>
      <c r="RY88" s="223"/>
      <c r="RZ88" s="223"/>
      <c r="SA88" s="223"/>
      <c r="SB88" s="223"/>
      <c r="SC88" s="223"/>
      <c r="SD88" s="223"/>
      <c r="SE88" s="223"/>
      <c r="SF88" s="223"/>
      <c r="SG88" s="223"/>
      <c r="SH88" s="223"/>
      <c r="SI88" s="223"/>
      <c r="SJ88" s="223"/>
      <c r="SK88" s="223"/>
      <c r="SL88" s="223"/>
      <c r="SM88" s="223"/>
      <c r="SN88" s="223"/>
      <c r="SO88" s="223"/>
      <c r="SP88" s="223"/>
      <c r="SQ88" s="223"/>
      <c r="SR88" s="223"/>
      <c r="SS88" s="223"/>
      <c r="ST88" s="223"/>
      <c r="SU88" s="223"/>
      <c r="SV88" s="223"/>
      <c r="SW88" s="223"/>
      <c r="SX88" s="223"/>
      <c r="SY88" s="223"/>
      <c r="SZ88" s="223"/>
      <c r="TA88" s="223"/>
      <c r="TB88" s="223"/>
      <c r="TC88" s="223"/>
      <c r="TD88" s="223"/>
      <c r="TE88" s="223"/>
      <c r="TF88" s="223"/>
      <c r="TG88" s="223"/>
      <c r="TH88" s="223"/>
      <c r="TI88" s="223"/>
      <c r="TJ88" s="223"/>
      <c r="TK88" s="223"/>
    </row>
    <row r="89" spans="1:531" s="20" customFormat="1" ht="15" customHeight="1">
      <c r="A89"/>
      <c r="B89" s="5"/>
      <c r="C89" s="281"/>
      <c r="D89" s="281"/>
      <c r="E89" s="281"/>
      <c r="F89" s="281"/>
      <c r="G89" s="281"/>
      <c r="H89" s="281"/>
      <c r="I89" s="281"/>
      <c r="J89" s="281"/>
      <c r="K89" s="5"/>
      <c r="L89" s="281"/>
      <c r="M89" s="281"/>
      <c r="N89" s="281"/>
      <c r="O89" s="281"/>
      <c r="P89" s="281"/>
      <c r="Q89" s="5"/>
      <c r="R89" s="281"/>
      <c r="S89" s="281"/>
      <c r="T89" s="281"/>
      <c r="U89" s="281"/>
      <c r="V89" s="281"/>
      <c r="W89" s="281"/>
      <c r="X89" s="5"/>
      <c r="Y89" s="281"/>
      <c r="Z89" s="281"/>
      <c r="AA89" s="281"/>
      <c r="AB89" s="281"/>
      <c r="AC89" s="281"/>
      <c r="AD89" s="5"/>
      <c r="AE89" s="5"/>
      <c r="AF89" s="280"/>
      <c r="AG89" s="280"/>
      <c r="AH89" s="280"/>
      <c r="AI89" s="280"/>
      <c r="AJ89" s="280"/>
      <c r="AK89" s="7"/>
      <c r="AL89"/>
      <c r="AM89" s="211"/>
      <c r="AN89" s="211"/>
      <c r="AO89" s="211"/>
      <c r="AP89" s="211"/>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211"/>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23"/>
      <c r="OF89" s="223"/>
      <c r="OG89" s="223"/>
      <c r="OH89" s="223"/>
      <c r="OI89" s="223"/>
      <c r="OJ89" s="223"/>
      <c r="OK89" s="223"/>
      <c r="OL89" s="223"/>
      <c r="OM89" s="223"/>
      <c r="ON89" s="223"/>
      <c r="OO89" s="223"/>
      <c r="OP89" s="223"/>
      <c r="OQ89" s="223"/>
      <c r="OR89" s="223"/>
      <c r="OS89" s="223"/>
      <c r="OT89" s="223"/>
      <c r="OU89" s="223"/>
      <c r="OV89" s="223"/>
      <c r="OW89" s="223"/>
      <c r="OX89" s="223"/>
      <c r="OY89" s="223"/>
      <c r="OZ89" s="223"/>
      <c r="PA89" s="223"/>
      <c r="PB89" s="223"/>
      <c r="PC89" s="223"/>
      <c r="PD89" s="223"/>
      <c r="PE89" s="223"/>
      <c r="PF89" s="223"/>
      <c r="PG89" s="223"/>
      <c r="PH89" s="223"/>
      <c r="PI89" s="223"/>
      <c r="PJ89" s="223"/>
      <c r="PK89" s="223"/>
      <c r="PL89" s="223"/>
      <c r="PM89" s="223"/>
      <c r="PN89" s="223"/>
      <c r="PO89" s="223"/>
      <c r="PP89" s="223"/>
      <c r="PQ89" s="223"/>
      <c r="PR89" s="223"/>
      <c r="PS89" s="223"/>
      <c r="PT89" s="223"/>
      <c r="PU89" s="223"/>
      <c r="PV89" s="223"/>
      <c r="PW89" s="223"/>
      <c r="PX89" s="223"/>
      <c r="PY89" s="223"/>
      <c r="PZ89" s="223"/>
      <c r="QA89" s="223"/>
      <c r="QB89" s="223"/>
      <c r="QC89" s="223"/>
      <c r="QD89" s="223"/>
      <c r="QE89" s="223"/>
      <c r="QF89" s="223"/>
      <c r="QG89" s="223"/>
      <c r="QH89" s="223"/>
      <c r="QI89" s="223"/>
      <c r="QJ89" s="223"/>
      <c r="QK89" s="223"/>
      <c r="QL89" s="223"/>
      <c r="QM89" s="223"/>
      <c r="QN89" s="223"/>
      <c r="QO89" s="223"/>
      <c r="QP89" s="223"/>
      <c r="QQ89" s="223"/>
      <c r="QR89" s="223"/>
      <c r="QS89" s="223"/>
      <c r="QT89" s="223"/>
      <c r="QU89" s="223"/>
      <c r="QV89" s="223"/>
      <c r="QW89" s="223"/>
      <c r="QX89" s="223"/>
      <c r="QY89" s="223"/>
      <c r="QZ89" s="223"/>
      <c r="RA89" s="223"/>
      <c r="RB89" s="223"/>
      <c r="RC89" s="223"/>
      <c r="RD89" s="223"/>
      <c r="RE89" s="223"/>
      <c r="RF89" s="223"/>
      <c r="RG89" s="223"/>
      <c r="RH89" s="223"/>
      <c r="RI89" s="223"/>
      <c r="RJ89" s="223"/>
      <c r="RK89" s="223"/>
      <c r="RL89" s="223"/>
      <c r="RM89" s="223"/>
      <c r="RN89" s="223"/>
      <c r="RO89" s="223"/>
      <c r="RP89" s="223"/>
      <c r="RQ89" s="223"/>
      <c r="RR89" s="223"/>
      <c r="RS89" s="223"/>
      <c r="RT89" s="223"/>
      <c r="RU89" s="223"/>
      <c r="RV89" s="223"/>
      <c r="RW89" s="223"/>
      <c r="RX89" s="223"/>
      <c r="RY89" s="223"/>
      <c r="RZ89" s="223"/>
      <c r="SA89" s="223"/>
      <c r="SB89" s="223"/>
      <c r="SC89" s="223"/>
      <c r="SD89" s="223"/>
      <c r="SE89" s="223"/>
      <c r="SF89" s="223"/>
      <c r="SG89" s="223"/>
      <c r="SH89" s="223"/>
      <c r="SI89" s="223"/>
      <c r="SJ89" s="223"/>
      <c r="SK89" s="223"/>
      <c r="SL89" s="223"/>
      <c r="SM89" s="223"/>
      <c r="SN89" s="223"/>
      <c r="SO89" s="223"/>
      <c r="SP89" s="223"/>
      <c r="SQ89" s="223"/>
      <c r="SR89" s="223"/>
      <c r="SS89" s="223"/>
      <c r="ST89" s="223"/>
      <c r="SU89" s="223"/>
      <c r="SV89" s="223"/>
      <c r="SW89" s="223"/>
      <c r="SX89" s="223"/>
      <c r="SY89" s="223"/>
      <c r="SZ89" s="223"/>
      <c r="TA89" s="223"/>
      <c r="TB89" s="223"/>
      <c r="TC89" s="223"/>
      <c r="TD89" s="223"/>
      <c r="TE89" s="223"/>
      <c r="TF89" s="223"/>
      <c r="TG89" s="223"/>
      <c r="TH89" s="223"/>
      <c r="TI89" s="223"/>
      <c r="TJ89" s="223"/>
      <c r="TK89" s="223"/>
    </row>
    <row r="90" spans="1:531" s="20" customFormat="1" ht="15" customHeight="1">
      <c r="A90"/>
      <c r="B90" s="5"/>
      <c r="C90" s="281"/>
      <c r="D90" s="281"/>
      <c r="E90" s="281"/>
      <c r="F90" s="281"/>
      <c r="G90" s="281"/>
      <c r="H90" s="281"/>
      <c r="I90" s="5"/>
      <c r="J90" s="5"/>
      <c r="K90" s="5"/>
      <c r="L90" s="281"/>
      <c r="M90" s="281"/>
      <c r="N90" s="281"/>
      <c r="O90" s="281"/>
      <c r="P90" s="281"/>
      <c r="Q90" s="5"/>
      <c r="R90" s="281"/>
      <c r="S90" s="281"/>
      <c r="T90" s="281"/>
      <c r="U90" s="281"/>
      <c r="V90" s="281"/>
      <c r="W90" s="5"/>
      <c r="X90" s="5"/>
      <c r="Y90" s="281"/>
      <c r="Z90" s="281"/>
      <c r="AA90" s="281"/>
      <c r="AB90" s="281"/>
      <c r="AC90" s="281"/>
      <c r="AD90" s="5"/>
      <c r="AE90" s="5"/>
      <c r="AF90" s="281"/>
      <c r="AG90" s="281"/>
      <c r="AH90" s="281"/>
      <c r="AI90" s="281"/>
      <c r="AJ90" s="281"/>
      <c r="AK90" s="6"/>
      <c r="AL90"/>
      <c r="AM90" s="211"/>
      <c r="AN90" s="211"/>
      <c r="AO90" s="211"/>
      <c r="AP90" s="211"/>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211"/>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23"/>
      <c r="OF90" s="223"/>
      <c r="OG90" s="223"/>
      <c r="OH90" s="223"/>
      <c r="OI90" s="223"/>
      <c r="OJ90" s="223"/>
      <c r="OK90" s="223"/>
      <c r="OL90" s="223"/>
      <c r="OM90" s="223"/>
      <c r="ON90" s="223"/>
      <c r="OO90" s="223"/>
      <c r="OP90" s="223"/>
      <c r="OQ90" s="223"/>
      <c r="OR90" s="223"/>
      <c r="OS90" s="223"/>
      <c r="OT90" s="223"/>
      <c r="OU90" s="223"/>
      <c r="OV90" s="223"/>
      <c r="OW90" s="223"/>
      <c r="OX90" s="223"/>
      <c r="OY90" s="223"/>
      <c r="OZ90" s="223"/>
      <c r="PA90" s="223"/>
      <c r="PB90" s="223"/>
      <c r="PC90" s="223"/>
      <c r="PD90" s="223"/>
      <c r="PE90" s="223"/>
      <c r="PF90" s="223"/>
      <c r="PG90" s="223"/>
      <c r="PH90" s="223"/>
      <c r="PI90" s="223"/>
      <c r="PJ90" s="223"/>
      <c r="PK90" s="223"/>
      <c r="PL90" s="223"/>
      <c r="PM90" s="223"/>
      <c r="PN90" s="223"/>
      <c r="PO90" s="223"/>
      <c r="PP90" s="223"/>
      <c r="PQ90" s="223"/>
      <c r="PR90" s="223"/>
      <c r="PS90" s="223"/>
      <c r="PT90" s="223"/>
      <c r="PU90" s="223"/>
      <c r="PV90" s="223"/>
      <c r="PW90" s="223"/>
      <c r="PX90" s="223"/>
      <c r="PY90" s="223"/>
      <c r="PZ90" s="223"/>
      <c r="QA90" s="223"/>
      <c r="QB90" s="223"/>
      <c r="QC90" s="223"/>
      <c r="QD90" s="223"/>
      <c r="QE90" s="223"/>
      <c r="QF90" s="223"/>
      <c r="QG90" s="223"/>
      <c r="QH90" s="223"/>
      <c r="QI90" s="223"/>
      <c r="QJ90" s="223"/>
      <c r="QK90" s="223"/>
      <c r="QL90" s="223"/>
      <c r="QM90" s="223"/>
      <c r="QN90" s="223"/>
      <c r="QO90" s="223"/>
      <c r="QP90" s="223"/>
      <c r="QQ90" s="223"/>
      <c r="QR90" s="223"/>
      <c r="QS90" s="223"/>
      <c r="QT90" s="223"/>
      <c r="QU90" s="223"/>
      <c r="QV90" s="223"/>
      <c r="QW90" s="223"/>
      <c r="QX90" s="223"/>
      <c r="QY90" s="223"/>
      <c r="QZ90" s="223"/>
      <c r="RA90" s="223"/>
      <c r="RB90" s="223"/>
      <c r="RC90" s="223"/>
      <c r="RD90" s="223"/>
      <c r="RE90" s="223"/>
      <c r="RF90" s="223"/>
      <c r="RG90" s="223"/>
      <c r="RH90" s="223"/>
      <c r="RI90" s="223"/>
      <c r="RJ90" s="223"/>
      <c r="RK90" s="223"/>
      <c r="RL90" s="223"/>
      <c r="RM90" s="223"/>
      <c r="RN90" s="223"/>
      <c r="RO90" s="223"/>
      <c r="RP90" s="223"/>
      <c r="RQ90" s="223"/>
      <c r="RR90" s="223"/>
      <c r="RS90" s="223"/>
      <c r="RT90" s="223"/>
      <c r="RU90" s="223"/>
      <c r="RV90" s="223"/>
      <c r="RW90" s="223"/>
      <c r="RX90" s="223"/>
      <c r="RY90" s="223"/>
      <c r="RZ90" s="223"/>
      <c r="SA90" s="223"/>
      <c r="SB90" s="223"/>
      <c r="SC90" s="223"/>
      <c r="SD90" s="223"/>
      <c r="SE90" s="223"/>
      <c r="SF90" s="223"/>
      <c r="SG90" s="223"/>
      <c r="SH90" s="223"/>
      <c r="SI90" s="223"/>
      <c r="SJ90" s="223"/>
      <c r="SK90" s="223"/>
      <c r="SL90" s="223"/>
      <c r="SM90" s="223"/>
      <c r="SN90" s="223"/>
      <c r="SO90" s="223"/>
      <c r="SP90" s="223"/>
      <c r="SQ90" s="223"/>
      <c r="SR90" s="223"/>
      <c r="SS90" s="223"/>
      <c r="ST90" s="223"/>
      <c r="SU90" s="223"/>
      <c r="SV90" s="223"/>
      <c r="SW90" s="223"/>
      <c r="SX90" s="223"/>
      <c r="SY90" s="223"/>
      <c r="SZ90" s="223"/>
      <c r="TA90" s="223"/>
      <c r="TB90" s="223"/>
      <c r="TC90" s="223"/>
      <c r="TD90" s="223"/>
      <c r="TE90" s="223"/>
      <c r="TF90" s="223"/>
      <c r="TG90" s="223"/>
      <c r="TH90" s="223"/>
      <c r="TI90" s="223"/>
      <c r="TJ90" s="223"/>
      <c r="TK90" s="223"/>
    </row>
    <row r="91" spans="1:531" s="20" customFormat="1" ht="15" customHeight="1">
      <c r="A91"/>
      <c r="B91" s="5"/>
      <c r="C91" s="281"/>
      <c r="D91" s="281"/>
      <c r="E91" s="281"/>
      <c r="F91" s="281"/>
      <c r="G91" s="281"/>
      <c r="H91" s="281"/>
      <c r="I91" s="281"/>
      <c r="J91" s="5"/>
      <c r="K91" s="5"/>
      <c r="L91" s="279"/>
      <c r="M91" s="279"/>
      <c r="N91" s="279"/>
      <c r="O91" s="5"/>
      <c r="P91" s="5"/>
      <c r="Q91" s="5"/>
      <c r="R91" s="279"/>
      <c r="S91" s="279"/>
      <c r="T91" s="279"/>
      <c r="U91" s="5"/>
      <c r="V91" s="5"/>
      <c r="W91" s="5"/>
      <c r="X91" s="5"/>
      <c r="Y91" s="279"/>
      <c r="Z91" s="279"/>
      <c r="AA91" s="279"/>
      <c r="AB91" s="5"/>
      <c r="AC91" s="5"/>
      <c r="AD91" s="5"/>
      <c r="AE91" s="5"/>
      <c r="AF91" s="279"/>
      <c r="AG91" s="279"/>
      <c r="AH91" s="279"/>
      <c r="AI91" s="5"/>
      <c r="AJ91" s="5"/>
      <c r="AK91" s="5"/>
      <c r="AL91" s="5"/>
      <c r="AM91" s="211"/>
      <c r="AN91" s="211"/>
      <c r="AO91" s="211"/>
      <c r="AP91" s="211"/>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5"/>
      <c r="CD91" s="211"/>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23"/>
      <c r="OF91" s="223"/>
      <c r="OG91" s="223"/>
      <c r="OH91" s="223"/>
      <c r="OI91" s="223"/>
      <c r="OJ91" s="223"/>
      <c r="OK91" s="223"/>
      <c r="OL91" s="223"/>
      <c r="OM91" s="223"/>
      <c r="ON91" s="223"/>
      <c r="OO91" s="223"/>
      <c r="OP91" s="223"/>
      <c r="OQ91" s="223"/>
      <c r="OR91" s="223"/>
      <c r="OS91" s="223"/>
      <c r="OT91" s="223"/>
      <c r="OU91" s="223"/>
      <c r="OV91" s="223"/>
      <c r="OW91" s="223"/>
      <c r="OX91" s="223"/>
      <c r="OY91" s="223"/>
      <c r="OZ91" s="223"/>
      <c r="PA91" s="223"/>
      <c r="PB91" s="223"/>
      <c r="PC91" s="223"/>
      <c r="PD91" s="223"/>
      <c r="PE91" s="223"/>
      <c r="PF91" s="223"/>
      <c r="PG91" s="223"/>
      <c r="PH91" s="223"/>
      <c r="PI91" s="223"/>
      <c r="PJ91" s="223"/>
      <c r="PK91" s="223"/>
      <c r="PL91" s="223"/>
      <c r="PM91" s="223"/>
      <c r="PN91" s="223"/>
      <c r="PO91" s="223"/>
      <c r="PP91" s="223"/>
      <c r="PQ91" s="223"/>
      <c r="PR91" s="223"/>
      <c r="PS91" s="223"/>
      <c r="PT91" s="223"/>
      <c r="PU91" s="223"/>
      <c r="PV91" s="223"/>
      <c r="PW91" s="223"/>
      <c r="PX91" s="223"/>
      <c r="PY91" s="223"/>
      <c r="PZ91" s="223"/>
      <c r="QA91" s="223"/>
      <c r="QB91" s="223"/>
      <c r="QC91" s="223"/>
      <c r="QD91" s="223"/>
      <c r="QE91" s="223"/>
      <c r="QF91" s="223"/>
      <c r="QG91" s="223"/>
      <c r="QH91" s="223"/>
      <c r="QI91" s="223"/>
      <c r="QJ91" s="223"/>
      <c r="QK91" s="223"/>
      <c r="QL91" s="223"/>
      <c r="QM91" s="223"/>
      <c r="QN91" s="223"/>
      <c r="QO91" s="223"/>
      <c r="QP91" s="223"/>
      <c r="QQ91" s="223"/>
      <c r="QR91" s="223"/>
      <c r="QS91" s="223"/>
      <c r="QT91" s="223"/>
      <c r="QU91" s="223"/>
      <c r="QV91" s="223"/>
      <c r="QW91" s="223"/>
      <c r="QX91" s="223"/>
      <c r="QY91" s="223"/>
      <c r="QZ91" s="223"/>
      <c r="RA91" s="223"/>
      <c r="RB91" s="223"/>
      <c r="RC91" s="223"/>
      <c r="RD91" s="223"/>
      <c r="RE91" s="223"/>
      <c r="RF91" s="223"/>
      <c r="RG91" s="223"/>
      <c r="RH91" s="223"/>
      <c r="RI91" s="223"/>
      <c r="RJ91" s="223"/>
      <c r="RK91" s="223"/>
      <c r="RL91" s="223"/>
      <c r="RM91" s="223"/>
      <c r="RN91" s="223"/>
      <c r="RO91" s="223"/>
      <c r="RP91" s="223"/>
      <c r="RQ91" s="223"/>
      <c r="RR91" s="223"/>
      <c r="RS91" s="223"/>
      <c r="RT91" s="223"/>
      <c r="RU91" s="223"/>
      <c r="RV91" s="223"/>
      <c r="RW91" s="223"/>
      <c r="RX91" s="223"/>
      <c r="RY91" s="223"/>
      <c r="RZ91" s="223"/>
      <c r="SA91" s="223"/>
      <c r="SB91" s="223"/>
      <c r="SC91" s="223"/>
      <c r="SD91" s="223"/>
      <c r="SE91" s="223"/>
      <c r="SF91" s="223"/>
      <c r="SG91" s="223"/>
      <c r="SH91" s="223"/>
      <c r="SI91" s="223"/>
      <c r="SJ91" s="223"/>
      <c r="SK91" s="223"/>
      <c r="SL91" s="223"/>
      <c r="SM91" s="223"/>
      <c r="SN91" s="223"/>
      <c r="SO91" s="223"/>
      <c r="SP91" s="223"/>
      <c r="SQ91" s="223"/>
      <c r="SR91" s="223"/>
      <c r="SS91" s="223"/>
      <c r="ST91" s="223"/>
      <c r="SU91" s="223"/>
      <c r="SV91" s="223"/>
      <c r="SW91" s="223"/>
      <c r="SX91" s="223"/>
      <c r="SY91" s="223"/>
      <c r="SZ91" s="223"/>
      <c r="TA91" s="223"/>
      <c r="TB91" s="223"/>
      <c r="TC91" s="223"/>
      <c r="TD91" s="223"/>
      <c r="TE91" s="223"/>
      <c r="TF91" s="223"/>
      <c r="TG91" s="223"/>
      <c r="TH91" s="223"/>
      <c r="TI91" s="223"/>
      <c r="TJ91" s="223"/>
      <c r="TK91" s="223"/>
    </row>
    <row r="92" spans="1:531" s="20" customFormat="1" ht="15" customHeight="1">
      <c r="A92"/>
      <c r="B92" s="5"/>
      <c r="C92" s="275"/>
      <c r="D92" s="275"/>
      <c r="E92" s="275"/>
      <c r="F92" s="275"/>
      <c r="G92" s="275"/>
      <c r="H92" s="275"/>
      <c r="I92" s="275"/>
      <c r="J92" s="275"/>
      <c r="K92" s="5"/>
      <c r="L92" s="291"/>
      <c r="M92" s="291"/>
      <c r="N92" s="291"/>
      <c r="O92" s="5"/>
      <c r="P92" s="5"/>
      <c r="Q92" s="5"/>
      <c r="R92" s="291"/>
      <c r="S92" s="291"/>
      <c r="T92" s="291"/>
      <c r="U92" s="5"/>
      <c r="V92" s="5"/>
      <c r="W92" s="5"/>
      <c r="X92" s="5"/>
      <c r="Y92" s="291"/>
      <c r="Z92" s="291"/>
      <c r="AA92" s="291"/>
      <c r="AB92" s="5"/>
      <c r="AC92" s="5"/>
      <c r="AD92" s="5"/>
      <c r="AE92" s="5"/>
      <c r="AF92" s="291"/>
      <c r="AG92" s="291"/>
      <c r="AH92" s="291"/>
      <c r="AI92" s="5"/>
      <c r="AJ92" s="5"/>
      <c r="AK92" s="5"/>
      <c r="AL92" s="5"/>
      <c r="AM92" s="211"/>
      <c r="AN92" s="211"/>
      <c r="AO92" s="211"/>
      <c r="AP92" s="211"/>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5"/>
      <c r="CD92" s="211"/>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23"/>
      <c r="OF92" s="223"/>
      <c r="OG92" s="223"/>
      <c r="OH92" s="223"/>
      <c r="OI92" s="223"/>
      <c r="OJ92" s="223"/>
      <c r="OK92" s="223"/>
      <c r="OL92" s="223"/>
      <c r="OM92" s="223"/>
      <c r="ON92" s="223"/>
      <c r="OO92" s="223"/>
      <c r="OP92" s="223"/>
      <c r="OQ92" s="223"/>
      <c r="OR92" s="223"/>
      <c r="OS92" s="223"/>
      <c r="OT92" s="223"/>
      <c r="OU92" s="223"/>
      <c r="OV92" s="223"/>
      <c r="OW92" s="223"/>
      <c r="OX92" s="223"/>
      <c r="OY92" s="223"/>
      <c r="OZ92" s="223"/>
      <c r="PA92" s="223"/>
      <c r="PB92" s="223"/>
      <c r="PC92" s="223"/>
      <c r="PD92" s="223"/>
      <c r="PE92" s="223"/>
      <c r="PF92" s="223"/>
      <c r="PG92" s="223"/>
      <c r="PH92" s="223"/>
      <c r="PI92" s="223"/>
      <c r="PJ92" s="223"/>
      <c r="PK92" s="223"/>
      <c r="PL92" s="223"/>
      <c r="PM92" s="223"/>
      <c r="PN92" s="223"/>
      <c r="PO92" s="223"/>
      <c r="PP92" s="223"/>
      <c r="PQ92" s="223"/>
      <c r="PR92" s="223"/>
      <c r="PS92" s="223"/>
      <c r="PT92" s="223"/>
      <c r="PU92" s="223"/>
      <c r="PV92" s="223"/>
      <c r="PW92" s="223"/>
      <c r="PX92" s="223"/>
      <c r="PY92" s="223"/>
      <c r="PZ92" s="223"/>
      <c r="QA92" s="223"/>
      <c r="QB92" s="223"/>
      <c r="QC92" s="223"/>
      <c r="QD92" s="223"/>
      <c r="QE92" s="223"/>
      <c r="QF92" s="223"/>
      <c r="QG92" s="223"/>
      <c r="QH92" s="223"/>
      <c r="QI92" s="223"/>
      <c r="QJ92" s="223"/>
      <c r="QK92" s="223"/>
      <c r="QL92" s="223"/>
      <c r="QM92" s="223"/>
      <c r="QN92" s="223"/>
      <c r="QO92" s="223"/>
      <c r="QP92" s="223"/>
      <c r="QQ92" s="223"/>
      <c r="QR92" s="223"/>
      <c r="QS92" s="223"/>
      <c r="QT92" s="223"/>
      <c r="QU92" s="223"/>
      <c r="QV92" s="223"/>
      <c r="QW92" s="223"/>
      <c r="QX92" s="223"/>
      <c r="QY92" s="223"/>
      <c r="QZ92" s="223"/>
      <c r="RA92" s="223"/>
      <c r="RB92" s="223"/>
      <c r="RC92" s="223"/>
      <c r="RD92" s="223"/>
      <c r="RE92" s="223"/>
      <c r="RF92" s="223"/>
      <c r="RG92" s="223"/>
      <c r="RH92" s="223"/>
      <c r="RI92" s="223"/>
      <c r="RJ92" s="223"/>
      <c r="RK92" s="223"/>
      <c r="RL92" s="223"/>
      <c r="RM92" s="223"/>
      <c r="RN92" s="223"/>
      <c r="RO92" s="223"/>
      <c r="RP92" s="223"/>
      <c r="RQ92" s="223"/>
      <c r="RR92" s="223"/>
      <c r="RS92" s="223"/>
      <c r="RT92" s="223"/>
      <c r="RU92" s="223"/>
      <c r="RV92" s="223"/>
      <c r="RW92" s="223"/>
      <c r="RX92" s="223"/>
      <c r="RY92" s="223"/>
      <c r="RZ92" s="223"/>
      <c r="SA92" s="223"/>
      <c r="SB92" s="223"/>
      <c r="SC92" s="223"/>
      <c r="SD92" s="223"/>
      <c r="SE92" s="223"/>
      <c r="SF92" s="223"/>
      <c r="SG92" s="223"/>
      <c r="SH92" s="223"/>
      <c r="SI92" s="223"/>
      <c r="SJ92" s="223"/>
      <c r="SK92" s="223"/>
      <c r="SL92" s="223"/>
      <c r="SM92" s="223"/>
      <c r="SN92" s="223"/>
      <c r="SO92" s="223"/>
      <c r="SP92" s="223"/>
      <c r="SQ92" s="223"/>
      <c r="SR92" s="223"/>
      <c r="SS92" s="223"/>
      <c r="ST92" s="223"/>
      <c r="SU92" s="223"/>
      <c r="SV92" s="223"/>
      <c r="SW92" s="223"/>
      <c r="SX92" s="223"/>
      <c r="SY92" s="223"/>
      <c r="SZ92" s="223"/>
      <c r="TA92" s="223"/>
      <c r="TB92" s="223"/>
      <c r="TC92" s="223"/>
      <c r="TD92" s="223"/>
      <c r="TE92" s="223"/>
      <c r="TF92" s="223"/>
      <c r="TG92" s="223"/>
      <c r="TH92" s="223"/>
      <c r="TI92" s="223"/>
      <c r="TJ92" s="223"/>
      <c r="TK92" s="223"/>
    </row>
    <row r="93" spans="1:531" s="20" customFormat="1" ht="15" customHeight="1">
      <c r="A93"/>
      <c r="B93" s="5"/>
      <c r="C93" s="275"/>
      <c r="D93" s="275"/>
      <c r="E93" s="275"/>
      <c r="F93" s="275"/>
      <c r="G93" s="275"/>
      <c r="H93" s="275"/>
      <c r="I93" s="275"/>
      <c r="J93" s="275"/>
      <c r="K93"/>
      <c r="L93"/>
      <c r="M93"/>
      <c r="N93"/>
      <c r="O93"/>
      <c r="P93"/>
      <c r="Q93"/>
      <c r="R93"/>
      <c r="S93"/>
      <c r="T93"/>
      <c r="U93"/>
      <c r="V93"/>
      <c r="W93"/>
      <c r="X93"/>
      <c r="Y93"/>
      <c r="Z93"/>
      <c r="AA93"/>
      <c r="AB93"/>
      <c r="AC93"/>
      <c r="AD93"/>
      <c r="AE93"/>
      <c r="AF93"/>
      <c r="AG93"/>
      <c r="AH93"/>
      <c r="AI93"/>
      <c r="AJ93"/>
      <c r="AK93"/>
      <c r="AL93" s="5"/>
      <c r="AM93" s="211"/>
      <c r="AN93" s="211"/>
      <c r="AO93" s="211"/>
      <c r="AP93" s="211"/>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5"/>
      <c r="CD93" s="211"/>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23"/>
      <c r="OF93" s="223"/>
      <c r="OG93" s="223"/>
      <c r="OH93" s="223"/>
      <c r="OI93" s="223"/>
      <c r="OJ93" s="223"/>
      <c r="OK93" s="223"/>
      <c r="OL93" s="223"/>
      <c r="OM93" s="223"/>
      <c r="ON93" s="223"/>
      <c r="OO93" s="223"/>
      <c r="OP93" s="223"/>
      <c r="OQ93" s="223"/>
      <c r="OR93" s="223"/>
      <c r="OS93" s="223"/>
      <c r="OT93" s="223"/>
      <c r="OU93" s="223"/>
      <c r="OV93" s="223"/>
      <c r="OW93" s="223"/>
      <c r="OX93" s="223"/>
      <c r="OY93" s="223"/>
      <c r="OZ93" s="223"/>
      <c r="PA93" s="223"/>
      <c r="PB93" s="223"/>
      <c r="PC93" s="223"/>
      <c r="PD93" s="223"/>
      <c r="PE93" s="223"/>
      <c r="PF93" s="223"/>
      <c r="PG93" s="223"/>
      <c r="PH93" s="223"/>
      <c r="PI93" s="223"/>
      <c r="PJ93" s="223"/>
      <c r="PK93" s="223"/>
      <c r="PL93" s="223"/>
      <c r="PM93" s="223"/>
      <c r="PN93" s="223"/>
      <c r="PO93" s="223"/>
      <c r="PP93" s="223"/>
      <c r="PQ93" s="223"/>
      <c r="PR93" s="223"/>
      <c r="PS93" s="223"/>
      <c r="PT93" s="223"/>
      <c r="PU93" s="223"/>
      <c r="PV93" s="223"/>
      <c r="PW93" s="223"/>
      <c r="PX93" s="223"/>
      <c r="PY93" s="223"/>
      <c r="PZ93" s="223"/>
      <c r="QA93" s="223"/>
      <c r="QB93" s="223"/>
      <c r="QC93" s="223"/>
      <c r="QD93" s="223"/>
      <c r="QE93" s="223"/>
      <c r="QF93" s="223"/>
      <c r="QG93" s="223"/>
      <c r="QH93" s="223"/>
      <c r="QI93" s="223"/>
      <c r="QJ93" s="223"/>
      <c r="QK93" s="223"/>
      <c r="QL93" s="223"/>
      <c r="QM93" s="223"/>
      <c r="QN93" s="223"/>
      <c r="QO93" s="223"/>
      <c r="QP93" s="223"/>
      <c r="QQ93" s="223"/>
      <c r="QR93" s="223"/>
      <c r="QS93" s="223"/>
      <c r="QT93" s="223"/>
      <c r="QU93" s="223"/>
      <c r="QV93" s="223"/>
      <c r="QW93" s="223"/>
      <c r="QX93" s="223"/>
      <c r="QY93" s="223"/>
      <c r="QZ93" s="223"/>
      <c r="RA93" s="223"/>
      <c r="RB93" s="223"/>
      <c r="RC93" s="223"/>
      <c r="RD93" s="223"/>
      <c r="RE93" s="223"/>
      <c r="RF93" s="223"/>
      <c r="RG93" s="223"/>
      <c r="RH93" s="223"/>
      <c r="RI93" s="223"/>
      <c r="RJ93" s="223"/>
      <c r="RK93" s="223"/>
      <c r="RL93" s="223"/>
      <c r="RM93" s="223"/>
      <c r="RN93" s="223"/>
      <c r="RO93" s="223"/>
      <c r="RP93" s="223"/>
      <c r="RQ93" s="223"/>
      <c r="RR93" s="223"/>
      <c r="RS93" s="223"/>
      <c r="RT93" s="223"/>
      <c r="RU93" s="223"/>
      <c r="RV93" s="223"/>
      <c r="RW93" s="223"/>
      <c r="RX93" s="223"/>
      <c r="RY93" s="223"/>
      <c r="RZ93" s="223"/>
      <c r="SA93" s="223"/>
      <c r="SB93" s="223"/>
      <c r="SC93" s="223"/>
      <c r="SD93" s="223"/>
      <c r="SE93" s="223"/>
      <c r="SF93" s="223"/>
      <c r="SG93" s="223"/>
      <c r="SH93" s="223"/>
      <c r="SI93" s="223"/>
      <c r="SJ93" s="223"/>
      <c r="SK93" s="223"/>
      <c r="SL93" s="223"/>
      <c r="SM93" s="223"/>
      <c r="SN93" s="223"/>
      <c r="SO93" s="223"/>
      <c r="SP93" s="223"/>
      <c r="SQ93" s="223"/>
      <c r="SR93" s="223"/>
      <c r="SS93" s="223"/>
      <c r="ST93" s="223"/>
      <c r="SU93" s="223"/>
      <c r="SV93" s="223"/>
      <c r="SW93" s="223"/>
      <c r="SX93" s="223"/>
      <c r="SY93" s="223"/>
      <c r="SZ93" s="223"/>
      <c r="TA93" s="223"/>
      <c r="TB93" s="223"/>
      <c r="TC93" s="223"/>
      <c r="TD93" s="223"/>
      <c r="TE93" s="223"/>
      <c r="TF93" s="223"/>
      <c r="TG93" s="223"/>
      <c r="TH93" s="223"/>
      <c r="TI93" s="223"/>
      <c r="TJ93" s="223"/>
      <c r="TK93" s="223"/>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28"/>
      <c r="AM94" s="226"/>
      <c r="AN94" s="226"/>
      <c r="AO94" s="226"/>
      <c r="AP94" s="226"/>
      <c r="AQ94" s="128"/>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28"/>
      <c r="CD94" s="233"/>
      <c r="CE94" s="233"/>
      <c r="CF94" s="233"/>
      <c r="CG94" s="233"/>
      <c r="CH94" s="128"/>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23"/>
      <c r="OF94" s="223"/>
      <c r="OG94" s="223"/>
      <c r="OH94" s="223"/>
      <c r="OI94" s="223"/>
      <c r="OJ94" s="223"/>
      <c r="OK94" s="223"/>
      <c r="OL94" s="223"/>
      <c r="OM94" s="223"/>
      <c r="ON94" s="223"/>
      <c r="OO94" s="223"/>
      <c r="OP94" s="223"/>
      <c r="OQ94" s="223"/>
      <c r="OR94" s="223"/>
      <c r="OS94" s="223"/>
      <c r="OT94" s="223"/>
      <c r="OU94" s="223"/>
      <c r="OV94" s="223"/>
      <c r="OW94" s="223"/>
      <c r="OX94" s="223"/>
      <c r="OY94" s="223"/>
      <c r="OZ94" s="223"/>
      <c r="PA94" s="223"/>
      <c r="PB94" s="223"/>
      <c r="PC94" s="223"/>
      <c r="PD94" s="223"/>
      <c r="PE94" s="223"/>
      <c r="PF94" s="223"/>
      <c r="PG94" s="223"/>
      <c r="PH94" s="223"/>
      <c r="PI94" s="223"/>
      <c r="PJ94" s="223"/>
      <c r="PK94" s="223"/>
      <c r="PL94" s="223"/>
      <c r="PM94" s="223"/>
      <c r="PN94" s="223"/>
      <c r="PO94" s="223"/>
      <c r="PP94" s="223"/>
      <c r="PQ94" s="223"/>
      <c r="PR94" s="223"/>
      <c r="PS94" s="223"/>
      <c r="PT94" s="223"/>
      <c r="PU94" s="223"/>
      <c r="PV94" s="223"/>
      <c r="PW94" s="223"/>
      <c r="PX94" s="223"/>
      <c r="PY94" s="223"/>
      <c r="PZ94" s="223"/>
      <c r="QA94" s="223"/>
      <c r="QB94" s="223"/>
      <c r="QC94" s="223"/>
      <c r="QD94" s="223"/>
      <c r="QE94" s="223"/>
      <c r="QF94" s="223"/>
      <c r="QG94" s="223"/>
      <c r="QH94" s="223"/>
      <c r="QI94" s="223"/>
      <c r="QJ94" s="223"/>
      <c r="QK94" s="223"/>
      <c r="QL94" s="223"/>
      <c r="QM94" s="223"/>
      <c r="QN94" s="223"/>
      <c r="QO94" s="223"/>
      <c r="QP94" s="223"/>
      <c r="QQ94" s="223"/>
      <c r="QR94" s="223"/>
      <c r="QS94" s="223"/>
      <c r="QT94" s="223"/>
      <c r="QU94" s="223"/>
      <c r="QV94" s="223"/>
      <c r="QW94" s="223"/>
      <c r="QX94" s="223"/>
      <c r="QY94" s="223"/>
      <c r="QZ94" s="223"/>
      <c r="RA94" s="223"/>
      <c r="RB94" s="223"/>
      <c r="RC94" s="223"/>
      <c r="RD94" s="223"/>
      <c r="RE94" s="223"/>
      <c r="RF94" s="223"/>
      <c r="RG94" s="223"/>
      <c r="RH94" s="223"/>
      <c r="RI94" s="223"/>
      <c r="RJ94" s="223"/>
      <c r="RK94" s="223"/>
      <c r="RL94" s="223"/>
      <c r="RM94" s="223"/>
      <c r="RN94" s="223"/>
      <c r="RO94" s="223"/>
      <c r="RP94" s="223"/>
      <c r="RQ94" s="223"/>
      <c r="RR94" s="223"/>
      <c r="RS94" s="223"/>
      <c r="RT94" s="223"/>
      <c r="RU94" s="223"/>
      <c r="RV94" s="223"/>
      <c r="RW94" s="223"/>
      <c r="RX94" s="223"/>
      <c r="RY94" s="223"/>
      <c r="RZ94" s="223"/>
      <c r="SA94" s="223"/>
      <c r="SB94" s="223"/>
      <c r="SC94" s="223"/>
      <c r="SD94" s="223"/>
      <c r="SE94" s="223"/>
      <c r="SF94" s="223"/>
      <c r="SG94" s="223"/>
      <c r="SH94" s="223"/>
      <c r="SI94" s="223"/>
      <c r="SJ94" s="223"/>
      <c r="SK94" s="223"/>
      <c r="SL94" s="223"/>
      <c r="SM94" s="223"/>
      <c r="SN94" s="223"/>
      <c r="SO94" s="223"/>
      <c r="SP94" s="223"/>
      <c r="SQ94" s="223"/>
      <c r="SR94" s="223"/>
      <c r="SS94" s="223"/>
      <c r="ST94" s="223"/>
      <c r="SU94" s="223"/>
      <c r="SV94" s="223"/>
      <c r="SW94" s="223"/>
      <c r="SX94" s="223"/>
      <c r="SY94" s="223"/>
      <c r="SZ94" s="223"/>
      <c r="TA94" s="223"/>
      <c r="TB94" s="223"/>
      <c r="TC94" s="223"/>
      <c r="TD94" s="223"/>
      <c r="TE94" s="223"/>
      <c r="TF94" s="223"/>
      <c r="TG94" s="223"/>
      <c r="TH94" s="223"/>
      <c r="TI94" s="223"/>
      <c r="TJ94" s="223"/>
      <c r="TK94" s="223"/>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28"/>
      <c r="AM95" s="226"/>
      <c r="AN95" s="226"/>
      <c r="AO95" s="226"/>
      <c r="AP95" s="226"/>
      <c r="AQ95" s="128"/>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28"/>
      <c r="CD95" s="233"/>
      <c r="CE95" s="233"/>
      <c r="CF95" s="233"/>
      <c r="CG95" s="233"/>
      <c r="CH95" s="128"/>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23"/>
      <c r="OF95" s="223"/>
      <c r="OG95" s="223"/>
      <c r="OH95" s="223"/>
      <c r="OI95" s="223"/>
      <c r="OJ95" s="223"/>
      <c r="OK95" s="223"/>
      <c r="OL95" s="223"/>
      <c r="OM95" s="223"/>
      <c r="ON95" s="223"/>
      <c r="OO95" s="223"/>
      <c r="OP95" s="223"/>
      <c r="OQ95" s="223"/>
      <c r="OR95" s="223"/>
      <c r="OS95" s="223"/>
      <c r="OT95" s="223"/>
      <c r="OU95" s="223"/>
      <c r="OV95" s="223"/>
      <c r="OW95" s="223"/>
      <c r="OX95" s="223"/>
      <c r="OY95" s="223"/>
      <c r="OZ95" s="223"/>
      <c r="PA95" s="223"/>
      <c r="PB95" s="223"/>
      <c r="PC95" s="223"/>
      <c r="PD95" s="223"/>
      <c r="PE95" s="223"/>
      <c r="PF95" s="223"/>
      <c r="PG95" s="223"/>
      <c r="PH95" s="223"/>
      <c r="PI95" s="223"/>
      <c r="PJ95" s="223"/>
      <c r="PK95" s="223"/>
      <c r="PL95" s="223"/>
      <c r="PM95" s="223"/>
      <c r="PN95" s="223"/>
      <c r="PO95" s="223"/>
      <c r="PP95" s="223"/>
      <c r="PQ95" s="223"/>
      <c r="PR95" s="223"/>
      <c r="PS95" s="223"/>
      <c r="PT95" s="223"/>
      <c r="PU95" s="223"/>
      <c r="PV95" s="223"/>
      <c r="PW95" s="223"/>
      <c r="PX95" s="223"/>
      <c r="PY95" s="223"/>
      <c r="PZ95" s="223"/>
      <c r="QA95" s="223"/>
      <c r="QB95" s="223"/>
      <c r="QC95" s="223"/>
      <c r="QD95" s="223"/>
      <c r="QE95" s="223"/>
      <c r="QF95" s="223"/>
      <c r="QG95" s="223"/>
      <c r="QH95" s="223"/>
      <c r="QI95" s="223"/>
      <c r="QJ95" s="223"/>
      <c r="QK95" s="223"/>
      <c r="QL95" s="223"/>
      <c r="QM95" s="223"/>
      <c r="QN95" s="223"/>
      <c r="QO95" s="223"/>
      <c r="QP95" s="223"/>
      <c r="QQ95" s="223"/>
      <c r="QR95" s="223"/>
      <c r="QS95" s="223"/>
      <c r="QT95" s="223"/>
      <c r="QU95" s="223"/>
      <c r="QV95" s="223"/>
      <c r="QW95" s="223"/>
      <c r="QX95" s="223"/>
      <c r="QY95" s="223"/>
      <c r="QZ95" s="223"/>
      <c r="RA95" s="223"/>
      <c r="RB95" s="223"/>
      <c r="RC95" s="223"/>
      <c r="RD95" s="223"/>
      <c r="RE95" s="223"/>
      <c r="RF95" s="223"/>
      <c r="RG95" s="223"/>
      <c r="RH95" s="223"/>
      <c r="RI95" s="223"/>
      <c r="RJ95" s="223"/>
      <c r="RK95" s="223"/>
      <c r="RL95" s="223"/>
      <c r="RM95" s="223"/>
      <c r="RN95" s="223"/>
      <c r="RO95" s="223"/>
      <c r="RP95" s="223"/>
      <c r="RQ95" s="223"/>
      <c r="RR95" s="223"/>
      <c r="RS95" s="223"/>
      <c r="RT95" s="223"/>
      <c r="RU95" s="223"/>
      <c r="RV95" s="223"/>
      <c r="RW95" s="223"/>
      <c r="RX95" s="223"/>
      <c r="RY95" s="223"/>
      <c r="RZ95" s="223"/>
      <c r="SA95" s="223"/>
      <c r="SB95" s="223"/>
      <c r="SC95" s="223"/>
      <c r="SD95" s="223"/>
      <c r="SE95" s="223"/>
      <c r="SF95" s="223"/>
      <c r="SG95" s="223"/>
      <c r="SH95" s="223"/>
      <c r="SI95" s="223"/>
      <c r="SJ95" s="223"/>
      <c r="SK95" s="223"/>
      <c r="SL95" s="223"/>
      <c r="SM95" s="223"/>
      <c r="SN95" s="223"/>
      <c r="SO95" s="223"/>
      <c r="SP95" s="223"/>
      <c r="SQ95" s="223"/>
      <c r="SR95" s="223"/>
      <c r="SS95" s="223"/>
      <c r="ST95" s="223"/>
      <c r="SU95" s="223"/>
      <c r="SV95" s="223"/>
      <c r="SW95" s="223"/>
      <c r="SX95" s="223"/>
      <c r="SY95" s="223"/>
      <c r="SZ95" s="223"/>
      <c r="TA95" s="223"/>
      <c r="TB95" s="223"/>
      <c r="TC95" s="223"/>
      <c r="TD95" s="223"/>
      <c r="TE95" s="223"/>
      <c r="TF95" s="223"/>
      <c r="TG95" s="223"/>
      <c r="TH95" s="223"/>
      <c r="TI95" s="223"/>
      <c r="TJ95" s="223"/>
      <c r="TK95" s="223"/>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28"/>
      <c r="AM96" s="226"/>
      <c r="AN96" s="226"/>
      <c r="AO96" s="226"/>
      <c r="AP96" s="226"/>
      <c r="AQ96" s="128"/>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28"/>
      <c r="CD96" s="233"/>
      <c r="CE96" s="233"/>
      <c r="CF96" s="233"/>
      <c r="CG96" s="233"/>
      <c r="CH96" s="128"/>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c r="SC96" s="223"/>
      <c r="SD96" s="223"/>
      <c r="SE96" s="223"/>
      <c r="SF96" s="223"/>
      <c r="SG96" s="223"/>
      <c r="SH96" s="223"/>
      <c r="SI96" s="223"/>
      <c r="SJ96" s="223"/>
      <c r="SK96" s="223"/>
      <c r="SL96" s="223"/>
      <c r="SM96" s="223"/>
      <c r="SN96" s="223"/>
      <c r="SO96" s="223"/>
      <c r="SP96" s="223"/>
      <c r="SQ96" s="223"/>
      <c r="SR96" s="223"/>
      <c r="SS96" s="223"/>
      <c r="ST96" s="223"/>
      <c r="SU96" s="223"/>
      <c r="SV96" s="223"/>
      <c r="SW96" s="223"/>
      <c r="SX96" s="223"/>
      <c r="SY96" s="223"/>
      <c r="SZ96" s="223"/>
      <c r="TA96" s="223"/>
      <c r="TB96" s="223"/>
      <c r="TC96" s="223"/>
      <c r="TD96" s="223"/>
      <c r="TE96" s="223"/>
      <c r="TF96" s="223"/>
      <c r="TG96" s="223"/>
      <c r="TH96" s="223"/>
      <c r="TI96" s="223"/>
      <c r="TJ96" s="223"/>
      <c r="TK96" s="223"/>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28"/>
      <c r="AM97" s="226"/>
      <c r="AN97" s="226"/>
      <c r="AO97" s="226"/>
      <c r="AP97" s="226"/>
      <c r="AQ97" s="128"/>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28"/>
      <c r="CD97" s="233"/>
      <c r="CE97" s="233"/>
      <c r="CF97" s="233"/>
      <c r="CG97" s="233"/>
      <c r="CH97" s="128"/>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23"/>
      <c r="OF97" s="223"/>
      <c r="OG97" s="223"/>
      <c r="OH97" s="223"/>
      <c r="OI97" s="223"/>
      <c r="OJ97" s="223"/>
      <c r="OK97" s="223"/>
      <c r="OL97" s="223"/>
      <c r="OM97" s="223"/>
      <c r="ON97" s="223"/>
      <c r="OO97" s="223"/>
      <c r="OP97" s="223"/>
      <c r="OQ97" s="223"/>
      <c r="OR97" s="223"/>
      <c r="OS97" s="223"/>
      <c r="OT97" s="223"/>
      <c r="OU97" s="223"/>
      <c r="OV97" s="223"/>
      <c r="OW97" s="223"/>
      <c r="OX97" s="223"/>
      <c r="OY97" s="223"/>
      <c r="OZ97" s="223"/>
      <c r="PA97" s="223"/>
      <c r="PB97" s="223"/>
      <c r="PC97" s="223"/>
      <c r="PD97" s="223"/>
      <c r="PE97" s="223"/>
      <c r="PF97" s="223"/>
      <c r="PG97" s="223"/>
      <c r="PH97" s="223"/>
      <c r="PI97" s="223"/>
      <c r="PJ97" s="223"/>
      <c r="PK97" s="223"/>
      <c r="PL97" s="223"/>
      <c r="PM97" s="223"/>
      <c r="PN97" s="223"/>
      <c r="PO97" s="223"/>
      <c r="PP97" s="223"/>
      <c r="PQ97" s="223"/>
      <c r="PR97" s="223"/>
      <c r="PS97" s="223"/>
      <c r="PT97" s="223"/>
      <c r="PU97" s="223"/>
      <c r="PV97" s="223"/>
      <c r="PW97" s="223"/>
      <c r="PX97" s="223"/>
      <c r="PY97" s="223"/>
      <c r="PZ97" s="223"/>
      <c r="QA97" s="223"/>
      <c r="QB97" s="223"/>
      <c r="QC97" s="223"/>
      <c r="QD97" s="223"/>
      <c r="QE97" s="223"/>
      <c r="QF97" s="223"/>
      <c r="QG97" s="223"/>
      <c r="QH97" s="223"/>
      <c r="QI97" s="223"/>
      <c r="QJ97" s="223"/>
      <c r="QK97" s="223"/>
      <c r="QL97" s="223"/>
      <c r="QM97" s="223"/>
      <c r="QN97" s="223"/>
      <c r="QO97" s="223"/>
      <c r="QP97" s="223"/>
      <c r="QQ97" s="223"/>
      <c r="QR97" s="223"/>
      <c r="QS97" s="223"/>
      <c r="QT97" s="223"/>
      <c r="QU97" s="223"/>
      <c r="QV97" s="223"/>
      <c r="QW97" s="223"/>
      <c r="QX97" s="223"/>
      <c r="QY97" s="223"/>
      <c r="QZ97" s="223"/>
      <c r="RA97" s="223"/>
      <c r="RB97" s="223"/>
      <c r="RC97" s="223"/>
      <c r="RD97" s="223"/>
      <c r="RE97" s="223"/>
      <c r="RF97" s="223"/>
      <c r="RG97" s="223"/>
      <c r="RH97" s="223"/>
      <c r="RI97" s="223"/>
      <c r="RJ97" s="223"/>
      <c r="RK97" s="223"/>
      <c r="RL97" s="223"/>
      <c r="RM97" s="223"/>
      <c r="RN97" s="223"/>
      <c r="RO97" s="223"/>
      <c r="RP97" s="223"/>
      <c r="RQ97" s="223"/>
      <c r="RR97" s="223"/>
      <c r="RS97" s="223"/>
      <c r="RT97" s="223"/>
      <c r="RU97" s="223"/>
      <c r="RV97" s="223"/>
      <c r="RW97" s="223"/>
      <c r="RX97" s="223"/>
      <c r="RY97" s="223"/>
      <c r="RZ97" s="223"/>
      <c r="SA97" s="223"/>
      <c r="SB97" s="223"/>
      <c r="SC97" s="223"/>
      <c r="SD97" s="223"/>
      <c r="SE97" s="223"/>
      <c r="SF97" s="223"/>
      <c r="SG97" s="223"/>
      <c r="SH97" s="223"/>
      <c r="SI97" s="223"/>
      <c r="SJ97" s="223"/>
      <c r="SK97" s="223"/>
      <c r="SL97" s="223"/>
      <c r="SM97" s="223"/>
      <c r="SN97" s="223"/>
      <c r="SO97" s="223"/>
      <c r="SP97" s="223"/>
      <c r="SQ97" s="223"/>
      <c r="SR97" s="223"/>
      <c r="SS97" s="223"/>
      <c r="ST97" s="223"/>
      <c r="SU97" s="223"/>
      <c r="SV97" s="223"/>
      <c r="SW97" s="223"/>
      <c r="SX97" s="223"/>
      <c r="SY97" s="223"/>
      <c r="SZ97" s="223"/>
      <c r="TA97" s="223"/>
      <c r="TB97" s="223"/>
      <c r="TC97" s="223"/>
      <c r="TD97" s="223"/>
      <c r="TE97" s="223"/>
      <c r="TF97" s="223"/>
      <c r="TG97" s="223"/>
      <c r="TH97" s="223"/>
      <c r="TI97" s="223"/>
      <c r="TJ97" s="223"/>
      <c r="TK97" s="223"/>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28"/>
      <c r="AM98" s="226"/>
      <c r="AN98" s="226"/>
      <c r="AO98" s="226"/>
      <c r="AP98" s="226"/>
      <c r="AQ98" s="12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28"/>
      <c r="CD98" s="233"/>
      <c r="CE98" s="233"/>
      <c r="CF98" s="233"/>
      <c r="CG98" s="233"/>
      <c r="CH98" s="12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23"/>
      <c r="OF98" s="223"/>
      <c r="OG98" s="223"/>
      <c r="OH98" s="223"/>
      <c r="OI98" s="223"/>
      <c r="OJ98" s="223"/>
      <c r="OK98" s="223"/>
      <c r="OL98" s="223"/>
      <c r="OM98" s="223"/>
      <c r="ON98" s="223"/>
      <c r="OO98" s="223"/>
      <c r="OP98" s="223"/>
      <c r="OQ98" s="223"/>
      <c r="OR98" s="223"/>
      <c r="OS98" s="223"/>
      <c r="OT98" s="223"/>
      <c r="OU98" s="223"/>
      <c r="OV98" s="223"/>
      <c r="OW98" s="223"/>
      <c r="OX98" s="223"/>
      <c r="OY98" s="223"/>
      <c r="OZ98" s="223"/>
      <c r="PA98" s="223"/>
      <c r="PB98" s="223"/>
      <c r="PC98" s="223"/>
      <c r="PD98" s="223"/>
      <c r="PE98" s="223"/>
      <c r="PF98" s="223"/>
      <c r="PG98" s="223"/>
      <c r="PH98" s="223"/>
      <c r="PI98" s="223"/>
      <c r="PJ98" s="223"/>
      <c r="PK98" s="223"/>
      <c r="PL98" s="223"/>
      <c r="PM98" s="223"/>
      <c r="PN98" s="223"/>
      <c r="PO98" s="223"/>
      <c r="PP98" s="223"/>
      <c r="PQ98" s="223"/>
      <c r="PR98" s="223"/>
      <c r="PS98" s="223"/>
      <c r="PT98" s="223"/>
      <c r="PU98" s="223"/>
      <c r="PV98" s="223"/>
      <c r="PW98" s="223"/>
      <c r="PX98" s="223"/>
      <c r="PY98" s="223"/>
      <c r="PZ98" s="223"/>
      <c r="QA98" s="223"/>
      <c r="QB98" s="223"/>
      <c r="QC98" s="223"/>
      <c r="QD98" s="223"/>
      <c r="QE98" s="223"/>
      <c r="QF98" s="223"/>
      <c r="QG98" s="223"/>
      <c r="QH98" s="223"/>
      <c r="QI98" s="223"/>
      <c r="QJ98" s="223"/>
      <c r="QK98" s="223"/>
      <c r="QL98" s="223"/>
      <c r="QM98" s="223"/>
      <c r="QN98" s="223"/>
      <c r="QO98" s="223"/>
      <c r="QP98" s="223"/>
      <c r="QQ98" s="223"/>
      <c r="QR98" s="223"/>
      <c r="QS98" s="223"/>
      <c r="QT98" s="223"/>
      <c r="QU98" s="223"/>
      <c r="QV98" s="223"/>
      <c r="QW98" s="223"/>
      <c r="QX98" s="223"/>
      <c r="QY98" s="223"/>
      <c r="QZ98" s="223"/>
      <c r="RA98" s="223"/>
      <c r="RB98" s="223"/>
      <c r="RC98" s="223"/>
      <c r="RD98" s="223"/>
      <c r="RE98" s="223"/>
      <c r="RF98" s="223"/>
      <c r="RG98" s="223"/>
      <c r="RH98" s="223"/>
      <c r="RI98" s="223"/>
      <c r="RJ98" s="223"/>
      <c r="RK98" s="223"/>
      <c r="RL98" s="223"/>
      <c r="RM98" s="223"/>
      <c r="RN98" s="223"/>
      <c r="RO98" s="223"/>
      <c r="RP98" s="223"/>
      <c r="RQ98" s="223"/>
      <c r="RR98" s="223"/>
      <c r="RS98" s="223"/>
      <c r="RT98" s="223"/>
      <c r="RU98" s="223"/>
      <c r="RV98" s="223"/>
      <c r="RW98" s="223"/>
      <c r="RX98" s="223"/>
      <c r="RY98" s="223"/>
      <c r="RZ98" s="223"/>
      <c r="SA98" s="223"/>
      <c r="SB98" s="223"/>
      <c r="SC98" s="223"/>
      <c r="SD98" s="223"/>
      <c r="SE98" s="223"/>
      <c r="SF98" s="223"/>
      <c r="SG98" s="223"/>
      <c r="SH98" s="223"/>
      <c r="SI98" s="223"/>
      <c r="SJ98" s="223"/>
      <c r="SK98" s="223"/>
      <c r="SL98" s="223"/>
      <c r="SM98" s="223"/>
      <c r="SN98" s="223"/>
      <c r="SO98" s="223"/>
      <c r="SP98" s="223"/>
      <c r="SQ98" s="223"/>
      <c r="SR98" s="223"/>
      <c r="SS98" s="223"/>
      <c r="ST98" s="223"/>
      <c r="SU98" s="223"/>
      <c r="SV98" s="223"/>
      <c r="SW98" s="223"/>
      <c r="SX98" s="223"/>
      <c r="SY98" s="223"/>
      <c r="SZ98" s="223"/>
      <c r="TA98" s="223"/>
      <c r="TB98" s="223"/>
      <c r="TC98" s="223"/>
      <c r="TD98" s="223"/>
      <c r="TE98" s="223"/>
      <c r="TF98" s="223"/>
      <c r="TG98" s="223"/>
      <c r="TH98" s="223"/>
      <c r="TI98" s="223"/>
      <c r="TJ98" s="223"/>
      <c r="TK98" s="223"/>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28"/>
      <c r="AM99" s="226"/>
      <c r="AN99" s="226"/>
      <c r="AO99" s="226"/>
      <c r="AP99" s="226"/>
      <c r="AQ99" s="128"/>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28"/>
      <c r="CD99" s="233"/>
      <c r="CE99" s="233"/>
      <c r="CF99" s="233"/>
      <c r="CG99" s="233"/>
      <c r="CH99" s="128"/>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23"/>
      <c r="OF99" s="223"/>
      <c r="OG99" s="223"/>
      <c r="OH99" s="223"/>
      <c r="OI99" s="223"/>
      <c r="OJ99" s="223"/>
      <c r="OK99" s="223"/>
      <c r="OL99" s="223"/>
      <c r="OM99" s="223"/>
      <c r="ON99" s="223"/>
      <c r="OO99" s="223"/>
      <c r="OP99" s="223"/>
      <c r="OQ99" s="223"/>
      <c r="OR99" s="223"/>
      <c r="OS99" s="223"/>
      <c r="OT99" s="223"/>
      <c r="OU99" s="223"/>
      <c r="OV99" s="223"/>
      <c r="OW99" s="223"/>
      <c r="OX99" s="223"/>
      <c r="OY99" s="223"/>
      <c r="OZ99" s="223"/>
      <c r="PA99" s="223"/>
      <c r="PB99" s="223"/>
      <c r="PC99" s="223"/>
      <c r="PD99" s="223"/>
      <c r="PE99" s="223"/>
      <c r="PF99" s="223"/>
      <c r="PG99" s="223"/>
      <c r="PH99" s="223"/>
      <c r="PI99" s="223"/>
      <c r="PJ99" s="223"/>
      <c r="PK99" s="223"/>
      <c r="PL99" s="223"/>
      <c r="PM99" s="223"/>
      <c r="PN99" s="223"/>
      <c r="PO99" s="223"/>
      <c r="PP99" s="223"/>
      <c r="PQ99" s="223"/>
      <c r="PR99" s="223"/>
      <c r="PS99" s="223"/>
      <c r="PT99" s="223"/>
      <c r="PU99" s="223"/>
      <c r="PV99" s="223"/>
      <c r="PW99" s="223"/>
      <c r="PX99" s="223"/>
      <c r="PY99" s="223"/>
      <c r="PZ99" s="223"/>
      <c r="QA99" s="223"/>
      <c r="QB99" s="223"/>
      <c r="QC99" s="223"/>
      <c r="QD99" s="223"/>
      <c r="QE99" s="223"/>
      <c r="QF99" s="223"/>
      <c r="QG99" s="223"/>
      <c r="QH99" s="223"/>
      <c r="QI99" s="223"/>
      <c r="QJ99" s="223"/>
      <c r="QK99" s="223"/>
      <c r="QL99" s="223"/>
      <c r="QM99" s="223"/>
      <c r="QN99" s="223"/>
      <c r="QO99" s="223"/>
      <c r="QP99" s="223"/>
      <c r="QQ99" s="223"/>
      <c r="QR99" s="223"/>
      <c r="QS99" s="223"/>
      <c r="QT99" s="223"/>
      <c r="QU99" s="223"/>
      <c r="QV99" s="223"/>
      <c r="QW99" s="223"/>
      <c r="QX99" s="223"/>
      <c r="QY99" s="223"/>
      <c r="QZ99" s="223"/>
      <c r="RA99" s="223"/>
      <c r="RB99" s="223"/>
      <c r="RC99" s="223"/>
      <c r="RD99" s="223"/>
      <c r="RE99" s="223"/>
      <c r="RF99" s="223"/>
      <c r="RG99" s="223"/>
      <c r="RH99" s="223"/>
      <c r="RI99" s="223"/>
      <c r="RJ99" s="223"/>
      <c r="RK99" s="223"/>
      <c r="RL99" s="223"/>
      <c r="RM99" s="223"/>
      <c r="RN99" s="223"/>
      <c r="RO99" s="223"/>
      <c r="RP99" s="223"/>
      <c r="RQ99" s="223"/>
      <c r="RR99" s="223"/>
      <c r="RS99" s="223"/>
      <c r="RT99" s="223"/>
      <c r="RU99" s="223"/>
      <c r="RV99" s="223"/>
      <c r="RW99" s="223"/>
      <c r="RX99" s="223"/>
      <c r="RY99" s="223"/>
      <c r="RZ99" s="223"/>
      <c r="SA99" s="223"/>
      <c r="SB99" s="223"/>
      <c r="SC99" s="223"/>
      <c r="SD99" s="223"/>
      <c r="SE99" s="223"/>
      <c r="SF99" s="223"/>
      <c r="SG99" s="223"/>
      <c r="SH99" s="223"/>
      <c r="SI99" s="223"/>
      <c r="SJ99" s="223"/>
      <c r="SK99" s="223"/>
      <c r="SL99" s="223"/>
      <c r="SM99" s="223"/>
      <c r="SN99" s="223"/>
      <c r="SO99" s="223"/>
      <c r="SP99" s="223"/>
      <c r="SQ99" s="223"/>
      <c r="SR99" s="223"/>
      <c r="SS99" s="223"/>
      <c r="ST99" s="223"/>
      <c r="SU99" s="223"/>
      <c r="SV99" s="223"/>
      <c r="SW99" s="223"/>
      <c r="SX99" s="223"/>
      <c r="SY99" s="223"/>
      <c r="SZ99" s="223"/>
      <c r="TA99" s="223"/>
      <c r="TB99" s="223"/>
      <c r="TC99" s="223"/>
      <c r="TD99" s="223"/>
      <c r="TE99" s="223"/>
      <c r="TF99" s="223"/>
      <c r="TG99" s="223"/>
      <c r="TH99" s="223"/>
      <c r="TI99" s="223"/>
      <c r="TJ99" s="223"/>
      <c r="TK99" s="223"/>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28"/>
      <c r="AM100" s="226"/>
      <c r="AN100" s="226"/>
      <c r="AO100" s="226"/>
      <c r="AP100" s="226"/>
      <c r="AQ100" s="128"/>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28"/>
      <c r="CD100" s="233"/>
      <c r="CE100" s="233"/>
      <c r="CF100" s="233"/>
      <c r="CG100" s="233"/>
      <c r="CH100" s="128"/>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23"/>
      <c r="OF100" s="223"/>
      <c r="OG100" s="223"/>
      <c r="OH100" s="223"/>
      <c r="OI100" s="223"/>
      <c r="OJ100" s="223"/>
      <c r="OK100" s="223"/>
      <c r="OL100" s="223"/>
      <c r="OM100" s="223"/>
      <c r="ON100" s="223"/>
      <c r="OO100" s="223"/>
      <c r="OP100" s="223"/>
      <c r="OQ100" s="223"/>
      <c r="OR100" s="223"/>
      <c r="OS100" s="223"/>
      <c r="OT100" s="223"/>
      <c r="OU100" s="223"/>
      <c r="OV100" s="223"/>
      <c r="OW100" s="223"/>
      <c r="OX100" s="223"/>
      <c r="OY100" s="223"/>
      <c r="OZ100" s="223"/>
      <c r="PA100" s="223"/>
      <c r="PB100" s="223"/>
      <c r="PC100" s="223"/>
      <c r="PD100" s="223"/>
      <c r="PE100" s="223"/>
      <c r="PF100" s="223"/>
      <c r="PG100" s="223"/>
      <c r="PH100" s="223"/>
      <c r="PI100" s="223"/>
      <c r="PJ100" s="223"/>
      <c r="PK100" s="223"/>
      <c r="PL100" s="223"/>
      <c r="PM100" s="223"/>
      <c r="PN100" s="223"/>
      <c r="PO100" s="223"/>
      <c r="PP100" s="223"/>
      <c r="PQ100" s="223"/>
      <c r="PR100" s="223"/>
      <c r="PS100" s="223"/>
      <c r="PT100" s="223"/>
      <c r="PU100" s="223"/>
      <c r="PV100" s="223"/>
      <c r="PW100" s="223"/>
      <c r="PX100" s="223"/>
      <c r="PY100" s="223"/>
      <c r="PZ100" s="223"/>
      <c r="QA100" s="223"/>
      <c r="QB100" s="223"/>
      <c r="QC100" s="223"/>
      <c r="QD100" s="223"/>
      <c r="QE100" s="223"/>
      <c r="QF100" s="223"/>
      <c r="QG100" s="223"/>
      <c r="QH100" s="223"/>
      <c r="QI100" s="223"/>
      <c r="QJ100" s="223"/>
      <c r="QK100" s="223"/>
      <c r="QL100" s="223"/>
      <c r="QM100" s="223"/>
      <c r="QN100" s="223"/>
      <c r="QO100" s="223"/>
      <c r="QP100" s="223"/>
      <c r="QQ100" s="223"/>
      <c r="QR100" s="223"/>
      <c r="QS100" s="223"/>
      <c r="QT100" s="223"/>
      <c r="QU100" s="223"/>
      <c r="QV100" s="223"/>
      <c r="QW100" s="223"/>
      <c r="QX100" s="223"/>
      <c r="QY100" s="223"/>
      <c r="QZ100" s="223"/>
      <c r="RA100" s="223"/>
      <c r="RB100" s="223"/>
      <c r="RC100" s="223"/>
      <c r="RD100" s="223"/>
      <c r="RE100" s="223"/>
      <c r="RF100" s="223"/>
      <c r="RG100" s="223"/>
      <c r="RH100" s="223"/>
      <c r="RI100" s="223"/>
      <c r="RJ100" s="223"/>
      <c r="RK100" s="223"/>
      <c r="RL100" s="223"/>
      <c r="RM100" s="223"/>
      <c r="RN100" s="223"/>
      <c r="RO100" s="223"/>
      <c r="RP100" s="223"/>
      <c r="RQ100" s="223"/>
      <c r="RR100" s="223"/>
      <c r="RS100" s="223"/>
      <c r="RT100" s="223"/>
      <c r="RU100" s="223"/>
      <c r="RV100" s="223"/>
      <c r="RW100" s="223"/>
      <c r="RX100" s="223"/>
      <c r="RY100" s="223"/>
      <c r="RZ100" s="223"/>
      <c r="SA100" s="223"/>
      <c r="SB100" s="223"/>
      <c r="SC100" s="223"/>
      <c r="SD100" s="223"/>
      <c r="SE100" s="223"/>
      <c r="SF100" s="223"/>
      <c r="SG100" s="223"/>
      <c r="SH100" s="223"/>
      <c r="SI100" s="223"/>
      <c r="SJ100" s="223"/>
      <c r="SK100" s="223"/>
      <c r="SL100" s="223"/>
      <c r="SM100" s="223"/>
      <c r="SN100" s="223"/>
      <c r="SO100" s="223"/>
      <c r="SP100" s="223"/>
      <c r="SQ100" s="223"/>
      <c r="SR100" s="223"/>
      <c r="SS100" s="223"/>
      <c r="ST100" s="223"/>
      <c r="SU100" s="223"/>
      <c r="SV100" s="223"/>
      <c r="SW100" s="223"/>
      <c r="SX100" s="223"/>
      <c r="SY100" s="223"/>
      <c r="SZ100" s="223"/>
      <c r="TA100" s="223"/>
      <c r="TB100" s="223"/>
      <c r="TC100" s="223"/>
      <c r="TD100" s="223"/>
      <c r="TE100" s="223"/>
      <c r="TF100" s="223"/>
      <c r="TG100" s="223"/>
      <c r="TH100" s="223"/>
      <c r="TI100" s="223"/>
      <c r="TJ100" s="223"/>
      <c r="TK100" s="223"/>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28"/>
      <c r="AM101" s="226"/>
      <c r="AN101" s="226"/>
      <c r="AO101" s="226"/>
      <c r="AP101" s="226"/>
      <c r="AQ101" s="128"/>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28"/>
      <c r="CD101" s="233"/>
      <c r="CE101" s="233"/>
      <c r="CF101" s="233"/>
      <c r="CG101" s="233"/>
      <c r="CH101" s="128"/>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23"/>
      <c r="OF101" s="223"/>
      <c r="OG101" s="223"/>
      <c r="OH101" s="223"/>
      <c r="OI101" s="223"/>
      <c r="OJ101" s="223"/>
      <c r="OK101" s="223"/>
      <c r="OL101" s="223"/>
      <c r="OM101" s="223"/>
      <c r="ON101" s="223"/>
      <c r="OO101" s="223"/>
      <c r="OP101" s="223"/>
      <c r="OQ101" s="223"/>
      <c r="OR101" s="223"/>
      <c r="OS101" s="223"/>
      <c r="OT101" s="223"/>
      <c r="OU101" s="223"/>
      <c r="OV101" s="223"/>
      <c r="OW101" s="223"/>
      <c r="OX101" s="223"/>
      <c r="OY101" s="223"/>
      <c r="OZ101" s="223"/>
      <c r="PA101" s="223"/>
      <c r="PB101" s="223"/>
      <c r="PC101" s="223"/>
      <c r="PD101" s="223"/>
      <c r="PE101" s="223"/>
      <c r="PF101" s="223"/>
      <c r="PG101" s="223"/>
      <c r="PH101" s="223"/>
      <c r="PI101" s="223"/>
      <c r="PJ101" s="223"/>
      <c r="PK101" s="223"/>
      <c r="PL101" s="223"/>
      <c r="PM101" s="223"/>
      <c r="PN101" s="223"/>
      <c r="PO101" s="223"/>
      <c r="PP101" s="223"/>
      <c r="PQ101" s="223"/>
      <c r="PR101" s="223"/>
      <c r="PS101" s="223"/>
      <c r="PT101" s="223"/>
      <c r="PU101" s="223"/>
      <c r="PV101" s="223"/>
      <c r="PW101" s="223"/>
      <c r="PX101" s="223"/>
      <c r="PY101" s="223"/>
      <c r="PZ101" s="223"/>
      <c r="QA101" s="223"/>
      <c r="QB101" s="223"/>
      <c r="QC101" s="223"/>
      <c r="QD101" s="223"/>
      <c r="QE101" s="223"/>
      <c r="QF101" s="223"/>
      <c r="QG101" s="223"/>
      <c r="QH101" s="223"/>
      <c r="QI101" s="223"/>
      <c r="QJ101" s="223"/>
      <c r="QK101" s="223"/>
      <c r="QL101" s="223"/>
      <c r="QM101" s="223"/>
      <c r="QN101" s="223"/>
      <c r="QO101" s="223"/>
      <c r="QP101" s="223"/>
      <c r="QQ101" s="223"/>
      <c r="QR101" s="223"/>
      <c r="QS101" s="223"/>
      <c r="QT101" s="223"/>
      <c r="QU101" s="223"/>
      <c r="QV101" s="223"/>
      <c r="QW101" s="223"/>
      <c r="QX101" s="223"/>
      <c r="QY101" s="223"/>
      <c r="QZ101" s="223"/>
      <c r="RA101" s="223"/>
      <c r="RB101" s="223"/>
      <c r="RC101" s="223"/>
      <c r="RD101" s="223"/>
      <c r="RE101" s="223"/>
      <c r="RF101" s="223"/>
      <c r="RG101" s="223"/>
      <c r="RH101" s="223"/>
      <c r="RI101" s="223"/>
      <c r="RJ101" s="223"/>
      <c r="RK101" s="223"/>
      <c r="RL101" s="223"/>
      <c r="RM101" s="223"/>
      <c r="RN101" s="223"/>
      <c r="RO101" s="223"/>
      <c r="RP101" s="223"/>
      <c r="RQ101" s="223"/>
      <c r="RR101" s="223"/>
      <c r="RS101" s="223"/>
      <c r="RT101" s="223"/>
      <c r="RU101" s="223"/>
      <c r="RV101" s="223"/>
      <c r="RW101" s="223"/>
      <c r="RX101" s="223"/>
      <c r="RY101" s="223"/>
      <c r="RZ101" s="223"/>
      <c r="SA101" s="223"/>
      <c r="SB101" s="223"/>
      <c r="SC101" s="223"/>
      <c r="SD101" s="223"/>
      <c r="SE101" s="223"/>
      <c r="SF101" s="223"/>
      <c r="SG101" s="223"/>
      <c r="SH101" s="223"/>
      <c r="SI101" s="223"/>
      <c r="SJ101" s="223"/>
      <c r="SK101" s="223"/>
      <c r="SL101" s="223"/>
      <c r="SM101" s="223"/>
      <c r="SN101" s="223"/>
      <c r="SO101" s="223"/>
      <c r="SP101" s="223"/>
      <c r="SQ101" s="223"/>
      <c r="SR101" s="223"/>
      <c r="SS101" s="223"/>
      <c r="ST101" s="223"/>
      <c r="SU101" s="223"/>
      <c r="SV101" s="223"/>
      <c r="SW101" s="223"/>
      <c r="SX101" s="223"/>
      <c r="SY101" s="223"/>
      <c r="SZ101" s="223"/>
      <c r="TA101" s="223"/>
      <c r="TB101" s="223"/>
      <c r="TC101" s="223"/>
      <c r="TD101" s="223"/>
      <c r="TE101" s="223"/>
      <c r="TF101" s="223"/>
      <c r="TG101" s="223"/>
      <c r="TH101" s="223"/>
      <c r="TI101" s="223"/>
      <c r="TJ101" s="223"/>
      <c r="TK101" s="223"/>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28"/>
      <c r="AM102" s="226"/>
      <c r="AN102" s="226"/>
      <c r="AO102" s="226"/>
      <c r="AP102" s="226"/>
      <c r="AQ102" s="128"/>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28"/>
      <c r="CD102" s="233"/>
      <c r="CE102" s="233"/>
      <c r="CF102" s="233"/>
      <c r="CG102" s="233"/>
      <c r="CH102" s="128"/>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c r="SC102" s="223"/>
      <c r="SD102" s="223"/>
      <c r="SE102" s="223"/>
      <c r="SF102" s="223"/>
      <c r="SG102" s="223"/>
      <c r="SH102" s="223"/>
      <c r="SI102" s="223"/>
      <c r="SJ102" s="223"/>
      <c r="SK102" s="223"/>
      <c r="SL102" s="223"/>
      <c r="SM102" s="223"/>
      <c r="SN102" s="223"/>
      <c r="SO102" s="223"/>
      <c r="SP102" s="223"/>
      <c r="SQ102" s="223"/>
      <c r="SR102" s="223"/>
      <c r="SS102" s="223"/>
      <c r="ST102" s="223"/>
      <c r="SU102" s="223"/>
      <c r="SV102" s="223"/>
      <c r="SW102" s="223"/>
      <c r="SX102" s="223"/>
      <c r="SY102" s="223"/>
      <c r="SZ102" s="223"/>
      <c r="TA102" s="223"/>
      <c r="TB102" s="223"/>
      <c r="TC102" s="223"/>
      <c r="TD102" s="223"/>
      <c r="TE102" s="223"/>
      <c r="TF102" s="223"/>
      <c r="TG102" s="223"/>
      <c r="TH102" s="223"/>
      <c r="TI102" s="223"/>
      <c r="TJ102" s="223"/>
      <c r="TK102" s="223"/>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28"/>
      <c r="AM103" s="226"/>
      <c r="AN103" s="226"/>
      <c r="AO103" s="226"/>
      <c r="AP103" s="226"/>
      <c r="AQ103" s="128"/>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28"/>
      <c r="CD103" s="233"/>
      <c r="CE103" s="233"/>
      <c r="CF103" s="233"/>
      <c r="CG103" s="233"/>
      <c r="CH103" s="128"/>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c r="SC103" s="223"/>
      <c r="SD103" s="223"/>
      <c r="SE103" s="223"/>
      <c r="SF103" s="223"/>
      <c r="SG103" s="223"/>
      <c r="SH103" s="223"/>
      <c r="SI103" s="223"/>
      <c r="SJ103" s="223"/>
      <c r="SK103" s="223"/>
      <c r="SL103" s="223"/>
      <c r="SM103" s="223"/>
      <c r="SN103" s="223"/>
      <c r="SO103" s="223"/>
      <c r="SP103" s="223"/>
      <c r="SQ103" s="223"/>
      <c r="SR103" s="223"/>
      <c r="SS103" s="223"/>
      <c r="ST103" s="223"/>
      <c r="SU103" s="223"/>
      <c r="SV103" s="223"/>
      <c r="SW103" s="223"/>
      <c r="SX103" s="223"/>
      <c r="SY103" s="223"/>
      <c r="SZ103" s="223"/>
      <c r="TA103" s="223"/>
      <c r="TB103" s="223"/>
      <c r="TC103" s="223"/>
      <c r="TD103" s="223"/>
      <c r="TE103" s="223"/>
      <c r="TF103" s="223"/>
      <c r="TG103" s="223"/>
      <c r="TH103" s="223"/>
      <c r="TI103" s="223"/>
      <c r="TJ103" s="223"/>
      <c r="TK103" s="223"/>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28"/>
      <c r="AM104" s="226"/>
      <c r="AN104" s="226"/>
      <c r="AO104" s="226"/>
      <c r="AP104" s="226"/>
      <c r="AQ104" s="128"/>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28"/>
      <c r="CD104" s="233"/>
      <c r="CE104" s="233"/>
      <c r="CF104" s="233"/>
      <c r="CG104" s="233"/>
      <c r="CH104" s="128"/>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c r="SC104" s="223"/>
      <c r="SD104" s="223"/>
      <c r="SE104" s="223"/>
      <c r="SF104" s="223"/>
      <c r="SG104" s="223"/>
      <c r="SH104" s="223"/>
      <c r="SI104" s="223"/>
      <c r="SJ104" s="223"/>
      <c r="SK104" s="223"/>
      <c r="SL104" s="223"/>
      <c r="SM104" s="223"/>
      <c r="SN104" s="223"/>
      <c r="SO104" s="223"/>
      <c r="SP104" s="223"/>
      <c r="SQ104" s="223"/>
      <c r="SR104" s="223"/>
      <c r="SS104" s="223"/>
      <c r="ST104" s="223"/>
      <c r="SU104" s="223"/>
      <c r="SV104" s="223"/>
      <c r="SW104" s="223"/>
      <c r="SX104" s="223"/>
      <c r="SY104" s="223"/>
      <c r="SZ104" s="223"/>
      <c r="TA104" s="223"/>
      <c r="TB104" s="223"/>
      <c r="TC104" s="223"/>
      <c r="TD104" s="223"/>
      <c r="TE104" s="223"/>
      <c r="TF104" s="223"/>
      <c r="TG104" s="223"/>
      <c r="TH104" s="223"/>
      <c r="TI104" s="223"/>
      <c r="TJ104" s="223"/>
      <c r="TK104" s="223"/>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28"/>
      <c r="AM105" s="226"/>
      <c r="AN105" s="226"/>
      <c r="AO105" s="226"/>
      <c r="AP105" s="226"/>
      <c r="AQ105" s="128"/>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28"/>
      <c r="CD105" s="233"/>
      <c r="CE105" s="233"/>
      <c r="CF105" s="233"/>
      <c r="CG105" s="233"/>
      <c r="CH105" s="128"/>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23"/>
      <c r="OF105" s="223"/>
      <c r="OG105" s="223"/>
      <c r="OH105" s="223"/>
      <c r="OI105" s="223"/>
      <c r="OJ105" s="223"/>
      <c r="OK105" s="223"/>
      <c r="OL105" s="223"/>
      <c r="OM105" s="223"/>
      <c r="ON105" s="223"/>
      <c r="OO105" s="223"/>
      <c r="OP105" s="223"/>
      <c r="OQ105" s="223"/>
      <c r="OR105" s="223"/>
      <c r="OS105" s="223"/>
      <c r="OT105" s="223"/>
      <c r="OU105" s="223"/>
      <c r="OV105" s="223"/>
      <c r="OW105" s="223"/>
      <c r="OX105" s="223"/>
      <c r="OY105" s="223"/>
      <c r="OZ105" s="223"/>
      <c r="PA105" s="223"/>
      <c r="PB105" s="223"/>
      <c r="PC105" s="223"/>
      <c r="PD105" s="223"/>
      <c r="PE105" s="223"/>
      <c r="PF105" s="223"/>
      <c r="PG105" s="223"/>
      <c r="PH105" s="223"/>
      <c r="PI105" s="223"/>
      <c r="PJ105" s="223"/>
      <c r="PK105" s="223"/>
      <c r="PL105" s="223"/>
      <c r="PM105" s="223"/>
      <c r="PN105" s="223"/>
      <c r="PO105" s="223"/>
      <c r="PP105" s="223"/>
      <c r="PQ105" s="223"/>
      <c r="PR105" s="223"/>
      <c r="PS105" s="223"/>
      <c r="PT105" s="223"/>
      <c r="PU105" s="223"/>
      <c r="PV105" s="223"/>
      <c r="PW105" s="223"/>
      <c r="PX105" s="223"/>
      <c r="PY105" s="223"/>
      <c r="PZ105" s="223"/>
      <c r="QA105" s="223"/>
      <c r="QB105" s="223"/>
      <c r="QC105" s="223"/>
      <c r="QD105" s="223"/>
      <c r="QE105" s="223"/>
      <c r="QF105" s="223"/>
      <c r="QG105" s="223"/>
      <c r="QH105" s="223"/>
      <c r="QI105" s="223"/>
      <c r="QJ105" s="223"/>
      <c r="QK105" s="223"/>
      <c r="QL105" s="223"/>
      <c r="QM105" s="223"/>
      <c r="QN105" s="223"/>
      <c r="QO105" s="223"/>
      <c r="QP105" s="223"/>
      <c r="QQ105" s="223"/>
      <c r="QR105" s="223"/>
      <c r="QS105" s="223"/>
      <c r="QT105" s="223"/>
      <c r="QU105" s="223"/>
      <c r="QV105" s="223"/>
      <c r="QW105" s="223"/>
      <c r="QX105" s="223"/>
      <c r="QY105" s="223"/>
      <c r="QZ105" s="223"/>
      <c r="RA105" s="223"/>
      <c r="RB105" s="223"/>
      <c r="RC105" s="223"/>
      <c r="RD105" s="223"/>
      <c r="RE105" s="223"/>
      <c r="RF105" s="223"/>
      <c r="RG105" s="223"/>
      <c r="RH105" s="223"/>
      <c r="RI105" s="223"/>
      <c r="RJ105" s="223"/>
      <c r="RK105" s="223"/>
      <c r="RL105" s="223"/>
      <c r="RM105" s="223"/>
      <c r="RN105" s="223"/>
      <c r="RO105" s="223"/>
      <c r="RP105" s="223"/>
      <c r="RQ105" s="223"/>
      <c r="RR105" s="223"/>
      <c r="RS105" s="223"/>
      <c r="RT105" s="223"/>
      <c r="RU105" s="223"/>
      <c r="RV105" s="223"/>
      <c r="RW105" s="223"/>
      <c r="RX105" s="223"/>
      <c r="RY105" s="223"/>
      <c r="RZ105" s="223"/>
      <c r="SA105" s="223"/>
      <c r="SB105" s="223"/>
      <c r="SC105" s="223"/>
      <c r="SD105" s="223"/>
      <c r="SE105" s="223"/>
      <c r="SF105" s="223"/>
      <c r="SG105" s="223"/>
      <c r="SH105" s="223"/>
      <c r="SI105" s="223"/>
      <c r="SJ105" s="223"/>
      <c r="SK105" s="223"/>
      <c r="SL105" s="223"/>
      <c r="SM105" s="223"/>
      <c r="SN105" s="223"/>
      <c r="SO105" s="223"/>
      <c r="SP105" s="223"/>
      <c r="SQ105" s="223"/>
      <c r="SR105" s="223"/>
      <c r="SS105" s="223"/>
      <c r="ST105" s="223"/>
      <c r="SU105" s="223"/>
      <c r="SV105" s="223"/>
      <c r="SW105" s="223"/>
      <c r="SX105" s="223"/>
      <c r="SY105" s="223"/>
      <c r="SZ105" s="223"/>
      <c r="TA105" s="223"/>
      <c r="TB105" s="223"/>
      <c r="TC105" s="223"/>
      <c r="TD105" s="223"/>
      <c r="TE105" s="223"/>
      <c r="TF105" s="223"/>
      <c r="TG105" s="223"/>
      <c r="TH105" s="223"/>
      <c r="TI105" s="223"/>
      <c r="TJ105" s="223"/>
      <c r="TK105" s="223"/>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28"/>
      <c r="AM106" s="226"/>
      <c r="AN106" s="226"/>
      <c r="AO106" s="226"/>
      <c r="AP106" s="226"/>
      <c r="AQ106" s="128"/>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28"/>
      <c r="CD106" s="233"/>
      <c r="CE106" s="233"/>
      <c r="CF106" s="233"/>
      <c r="CG106" s="233"/>
      <c r="CH106" s="128"/>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23"/>
      <c r="OF106" s="223"/>
      <c r="OG106" s="223"/>
      <c r="OH106" s="223"/>
      <c r="OI106" s="223"/>
      <c r="OJ106" s="223"/>
      <c r="OK106" s="223"/>
      <c r="OL106" s="223"/>
      <c r="OM106" s="223"/>
      <c r="ON106" s="223"/>
      <c r="OO106" s="223"/>
      <c r="OP106" s="223"/>
      <c r="OQ106" s="223"/>
      <c r="OR106" s="223"/>
      <c r="OS106" s="223"/>
      <c r="OT106" s="223"/>
      <c r="OU106" s="223"/>
      <c r="OV106" s="223"/>
      <c r="OW106" s="223"/>
      <c r="OX106" s="223"/>
      <c r="OY106" s="223"/>
      <c r="OZ106" s="223"/>
      <c r="PA106" s="223"/>
      <c r="PB106" s="223"/>
      <c r="PC106" s="223"/>
      <c r="PD106" s="223"/>
      <c r="PE106" s="223"/>
      <c r="PF106" s="223"/>
      <c r="PG106" s="223"/>
      <c r="PH106" s="223"/>
      <c r="PI106" s="223"/>
      <c r="PJ106" s="223"/>
      <c r="PK106" s="223"/>
      <c r="PL106" s="223"/>
      <c r="PM106" s="223"/>
      <c r="PN106" s="223"/>
      <c r="PO106" s="223"/>
      <c r="PP106" s="223"/>
      <c r="PQ106" s="223"/>
      <c r="PR106" s="223"/>
      <c r="PS106" s="223"/>
      <c r="PT106" s="223"/>
      <c r="PU106" s="223"/>
      <c r="PV106" s="223"/>
      <c r="PW106" s="223"/>
      <c r="PX106" s="223"/>
      <c r="PY106" s="223"/>
      <c r="PZ106" s="223"/>
      <c r="QA106" s="223"/>
      <c r="QB106" s="223"/>
      <c r="QC106" s="223"/>
      <c r="QD106" s="223"/>
      <c r="QE106" s="223"/>
      <c r="QF106" s="223"/>
      <c r="QG106" s="223"/>
      <c r="QH106" s="223"/>
      <c r="QI106" s="223"/>
      <c r="QJ106" s="223"/>
      <c r="QK106" s="223"/>
      <c r="QL106" s="223"/>
      <c r="QM106" s="223"/>
      <c r="QN106" s="223"/>
      <c r="QO106" s="223"/>
      <c r="QP106" s="223"/>
      <c r="QQ106" s="223"/>
      <c r="QR106" s="223"/>
      <c r="QS106" s="223"/>
      <c r="QT106" s="223"/>
      <c r="QU106" s="223"/>
      <c r="QV106" s="223"/>
      <c r="QW106" s="223"/>
      <c r="QX106" s="223"/>
      <c r="QY106" s="223"/>
      <c r="QZ106" s="223"/>
      <c r="RA106" s="223"/>
      <c r="RB106" s="223"/>
      <c r="RC106" s="223"/>
      <c r="RD106" s="223"/>
      <c r="RE106" s="223"/>
      <c r="RF106" s="223"/>
      <c r="RG106" s="223"/>
      <c r="RH106" s="223"/>
      <c r="RI106" s="223"/>
      <c r="RJ106" s="223"/>
      <c r="RK106" s="223"/>
      <c r="RL106" s="223"/>
      <c r="RM106" s="223"/>
      <c r="RN106" s="223"/>
      <c r="RO106" s="223"/>
      <c r="RP106" s="223"/>
      <c r="RQ106" s="223"/>
      <c r="RR106" s="223"/>
      <c r="RS106" s="223"/>
      <c r="RT106" s="223"/>
      <c r="RU106" s="223"/>
      <c r="RV106" s="223"/>
      <c r="RW106" s="223"/>
      <c r="RX106" s="223"/>
      <c r="RY106" s="223"/>
      <c r="RZ106" s="223"/>
      <c r="SA106" s="223"/>
      <c r="SB106" s="223"/>
      <c r="SC106" s="223"/>
      <c r="SD106" s="223"/>
      <c r="SE106" s="223"/>
      <c r="SF106" s="223"/>
      <c r="SG106" s="223"/>
      <c r="SH106" s="223"/>
      <c r="SI106" s="223"/>
      <c r="SJ106" s="223"/>
      <c r="SK106" s="223"/>
      <c r="SL106" s="223"/>
      <c r="SM106" s="223"/>
      <c r="SN106" s="223"/>
      <c r="SO106" s="223"/>
      <c r="SP106" s="223"/>
      <c r="SQ106" s="223"/>
      <c r="SR106" s="223"/>
      <c r="SS106" s="223"/>
      <c r="ST106" s="223"/>
      <c r="SU106" s="223"/>
      <c r="SV106" s="223"/>
      <c r="SW106" s="223"/>
      <c r="SX106" s="223"/>
      <c r="SY106" s="223"/>
      <c r="SZ106" s="223"/>
      <c r="TA106" s="223"/>
      <c r="TB106" s="223"/>
      <c r="TC106" s="223"/>
      <c r="TD106" s="223"/>
      <c r="TE106" s="223"/>
      <c r="TF106" s="223"/>
      <c r="TG106" s="223"/>
      <c r="TH106" s="223"/>
      <c r="TI106" s="223"/>
      <c r="TJ106" s="223"/>
      <c r="TK106" s="223"/>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26" t="b">
        <v>0</v>
      </c>
      <c r="AN128" s="226" t="b">
        <v>0</v>
      </c>
      <c r="AO128" s="226" t="b">
        <v>0</v>
      </c>
      <c r="CD128" s="233" t="b">
        <v>0</v>
      </c>
      <c r="CE128" s="233" t="b">
        <v>0</v>
      </c>
      <c r="CF128" s="233" t="b">
        <v>0</v>
      </c>
    </row>
    <row r="129" spans="40:84" ht="15" customHeight="1">
      <c r="AN129" s="226" t="b">
        <v>0</v>
      </c>
      <c r="AO129" s="226" t="b">
        <v>0</v>
      </c>
      <c r="CE129" s="233" t="b">
        <v>0</v>
      </c>
      <c r="CF129" s="233"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insertColumns="0" insertRows="0"/>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A4">
    <cfRule type="expression" dxfId="78" priority="337">
      <formula>#REF!&lt;&gt;""</formula>
    </cfRule>
  </conditionalFormatting>
  <conditionalFormatting sqref="A7:F7">
    <cfRule type="expression" dxfId="77" priority="371">
      <formula>#REF!&lt;&gt;""</formula>
    </cfRule>
  </conditionalFormatting>
  <conditionalFormatting sqref="B4">
    <cfRule type="expression" dxfId="76" priority="332">
      <formula>#REF!&lt;&gt;""</formula>
    </cfRule>
  </conditionalFormatting>
  <conditionalFormatting sqref="B13:B14 B28 B41 B43 B45:B50 B54 B56 B67 B69 B71:B76">
    <cfRule type="expression" dxfId="75" priority="338">
      <formula>#REF!&lt;&gt;""</formula>
    </cfRule>
  </conditionalFormatting>
  <conditionalFormatting sqref="B58:B63">
    <cfRule type="expression" dxfId="74" priority="5">
      <formula>#REF!&lt;&gt;""</formula>
    </cfRule>
  </conditionalFormatting>
  <conditionalFormatting sqref="B22:I22">
    <cfRule type="expression" dxfId="73" priority="368">
      <formula>#REF!&lt;&gt;""</formula>
    </cfRule>
  </conditionalFormatting>
  <conditionalFormatting sqref="B29:I30">
    <cfRule type="expression" dxfId="72" priority="373">
      <formula>#REF!&lt;&gt;""</formula>
    </cfRule>
  </conditionalFormatting>
  <conditionalFormatting sqref="B31:J33">
    <cfRule type="expression" dxfId="71" priority="367">
      <formula>#REF!&lt;&gt;""</formula>
    </cfRule>
  </conditionalFormatting>
  <conditionalFormatting sqref="C85">
    <cfRule type="expression" dxfId="70" priority="14">
      <formula>$AS$130&lt;&gt;""</formula>
    </cfRule>
  </conditionalFormatting>
  <conditionalFormatting sqref="C4:F4">
    <cfRule type="expression" dxfId="69" priority="378">
      <formula>#REF!&lt;&gt;""</formula>
    </cfRule>
  </conditionalFormatting>
  <conditionalFormatting sqref="C90:H90">
    <cfRule type="expression" dxfId="68" priority="8">
      <formula>$AS$135&lt;&gt;""</formula>
    </cfRule>
  </conditionalFormatting>
  <conditionalFormatting sqref="C91:I91">
    <cfRule type="expression" dxfId="67" priority="7">
      <formula>$AS$136&lt;&gt;""</formula>
    </cfRule>
  </conditionalFormatting>
  <conditionalFormatting sqref="C87:J87">
    <cfRule type="expression" dxfId="66" priority="11">
      <formula>$AS$132&lt;&gt;""</formula>
    </cfRule>
  </conditionalFormatting>
  <conditionalFormatting sqref="C88:J88">
    <cfRule type="expression" dxfId="65" priority="10">
      <formula>$AS$133&lt;&gt;""</formula>
    </cfRule>
  </conditionalFormatting>
  <conditionalFormatting sqref="C89:J89">
    <cfRule type="expression" dxfId="64" priority="9">
      <formula>$AS$134&lt;&gt;""</formula>
    </cfRule>
  </conditionalFormatting>
  <conditionalFormatting sqref="C92:J93">
    <cfRule type="expression" dxfId="63" priority="6">
      <formula>$AS$137&lt;&gt;""</formula>
    </cfRule>
  </conditionalFormatting>
  <conditionalFormatting sqref="C83:L83">
    <cfRule type="expression" dxfId="62" priority="12">
      <formula>$AS$128&lt;&gt;""</formula>
    </cfRule>
  </conditionalFormatting>
  <conditionalFormatting sqref="AM81:AR93">
    <cfRule type="expression" priority="13">
      <formula>$T$97&lt;&gt;""</formula>
    </cfRule>
  </conditionalFormatting>
  <conditionalFormatting sqref="AR4:AW4">
    <cfRule type="expression" dxfId="61" priority="96">
      <formula>#REF!&lt;&gt;""</formula>
    </cfRule>
  </conditionalFormatting>
  <conditionalFormatting sqref="AR7:AW7">
    <cfRule type="expression" dxfId="60" priority="101">
      <formula>#REF!&lt;&gt;""</formula>
    </cfRule>
  </conditionalFormatting>
  <conditionalFormatting sqref="AS13:AS14">
    <cfRule type="expression" dxfId="59" priority="1">
      <formula>#REF!&lt;&gt;""</formula>
    </cfRule>
  </conditionalFormatting>
  <conditionalFormatting sqref="AS28 AS41 AS43 AS45:AS50 AS54 AS56 AS58:AS63 AS67 AS69 AS71:AS76">
    <cfRule type="expression" dxfId="58" priority="98">
      <formula>#REF!&lt;&gt;""</formula>
    </cfRule>
  </conditionalFormatting>
  <conditionalFormatting sqref="AS22:AZ22">
    <cfRule type="expression" dxfId="57" priority="2">
      <formula>#REF!&lt;&gt;""</formula>
    </cfRule>
  </conditionalFormatting>
  <conditionalFormatting sqref="AS29:AZ30">
    <cfRule type="expression" dxfId="56" priority="103">
      <formula>#REF!&lt;&gt;""</formula>
    </cfRule>
  </conditionalFormatting>
  <conditionalFormatting sqref="AS31:BA33">
    <cfRule type="expression" dxfId="55" priority="99">
      <formula>#REF!&lt;&gt;""</formula>
    </cfRule>
  </conditionalFormatting>
  <conditionalFormatting sqref="CD81:CH93">
    <cfRule type="expression" priority="3">
      <formula>$T$97&lt;&gt;""</formula>
    </cfRule>
  </conditionalFormatting>
  <conditionalFormatting sqref="CJ4:CO4">
    <cfRule type="expression" dxfId="54" priority="86">
      <formula>#REF!&lt;&gt;""</formula>
    </cfRule>
  </conditionalFormatting>
  <conditionalFormatting sqref="CJ7:CO7">
    <cfRule type="expression" dxfId="53" priority="91">
      <formula>#REF!&lt;&gt;""</formula>
    </cfRule>
  </conditionalFormatting>
  <conditionalFormatting sqref="CK13:CK14 CK28 CK41 CK43 CK45:CK50 CK54 CK56 CK58:CK63 CK67 CK69 CK71:CK76">
    <cfRule type="expression" dxfId="52" priority="88">
      <formula>#REF!&lt;&gt;""</formula>
    </cfRule>
  </conditionalFormatting>
  <conditionalFormatting sqref="CK22:CR22">
    <cfRule type="expression" dxfId="51" priority="90">
      <formula>#REF!&lt;&gt;""</formula>
    </cfRule>
  </conditionalFormatting>
  <conditionalFormatting sqref="CK29:CR30">
    <cfRule type="expression" dxfId="50" priority="93">
      <formula>#REF!&lt;&gt;""</formula>
    </cfRule>
  </conditionalFormatting>
  <conditionalFormatting sqref="CK31:CS33">
    <cfRule type="expression" dxfId="49" priority="89">
      <formula>#REF!&lt;&gt;""</formula>
    </cfRule>
  </conditionalFormatting>
  <conditionalFormatting sqref="EA4:EF4">
    <cfRule type="expression" dxfId="48" priority="76">
      <formula>#REF!&lt;&gt;""</formula>
    </cfRule>
  </conditionalFormatting>
  <conditionalFormatting sqref="EA7:EF7">
    <cfRule type="expression" dxfId="47" priority="81">
      <formula>#REF!&lt;&gt;""</formula>
    </cfRule>
  </conditionalFormatting>
  <conditionalFormatting sqref="EB13:EB14 EB28 EB41 EB43 EB45:EB50 EB54 EB56 EB58:EB63 EB67 EB69 EB71:EB76">
    <cfRule type="expression" dxfId="46" priority="78">
      <formula>#REF!&lt;&gt;""</formula>
    </cfRule>
  </conditionalFormatting>
  <conditionalFormatting sqref="EB22:EI22">
    <cfRule type="expression" dxfId="45" priority="80">
      <formula>#REF!&lt;&gt;""</formula>
    </cfRule>
  </conditionalFormatting>
  <conditionalFormatting sqref="EB29:EI30">
    <cfRule type="expression" dxfId="44" priority="83">
      <formula>#REF!&lt;&gt;""</formula>
    </cfRule>
  </conditionalFormatting>
  <conditionalFormatting sqref="EB31:EJ33">
    <cfRule type="expression" dxfId="43" priority="79">
      <formula>#REF!&lt;&gt;""</formula>
    </cfRule>
  </conditionalFormatting>
  <conditionalFormatting sqref="FQ4:FV4">
    <cfRule type="expression" dxfId="42" priority="66">
      <formula>#REF!&lt;&gt;""</formula>
    </cfRule>
  </conditionalFormatting>
  <conditionalFormatting sqref="FQ7:FV7">
    <cfRule type="expression" dxfId="41" priority="71">
      <formula>#REF!&lt;&gt;""</formula>
    </cfRule>
  </conditionalFormatting>
  <conditionalFormatting sqref="FR13:FR14 FR28 FR41 FR43 FR45:FR50 FR54 FR56 FR58:FR63 FR67 FR69 FR71:FR76">
    <cfRule type="expression" dxfId="40" priority="68">
      <formula>#REF!&lt;&gt;""</formula>
    </cfRule>
  </conditionalFormatting>
  <conditionalFormatting sqref="FR22:FY22">
    <cfRule type="expression" dxfId="39" priority="70">
      <formula>#REF!&lt;&gt;""</formula>
    </cfRule>
  </conditionalFormatting>
  <conditionalFormatting sqref="FR29:FY30">
    <cfRule type="expression" dxfId="38" priority="73">
      <formula>#REF!&lt;&gt;""</formula>
    </cfRule>
  </conditionalFormatting>
  <conditionalFormatting sqref="FR31:FZ33">
    <cfRule type="expression" dxfId="37" priority="69">
      <formula>#REF!&lt;&gt;""</formula>
    </cfRule>
  </conditionalFormatting>
  <conditionalFormatting sqref="HG4:HL4">
    <cfRule type="expression" dxfId="36" priority="56">
      <formula>#REF!&lt;&gt;""</formula>
    </cfRule>
  </conditionalFormatting>
  <conditionalFormatting sqref="HG7:HL7">
    <cfRule type="expression" dxfId="35" priority="61">
      <formula>#REF!&lt;&gt;""</formula>
    </cfRule>
  </conditionalFormatting>
  <conditionalFormatting sqref="HH13:HH14 HH28 HH41 HH43 HH45:HH50 HH54 HH56 HH58:HH63 HH67 HH69 HH71:HH76">
    <cfRule type="expression" dxfId="34" priority="58">
      <formula>#REF!&lt;&gt;""</formula>
    </cfRule>
  </conditionalFormatting>
  <conditionalFormatting sqref="HH22:HO22">
    <cfRule type="expression" dxfId="33" priority="60">
      <formula>#REF!&lt;&gt;""</formula>
    </cfRule>
  </conditionalFormatting>
  <conditionalFormatting sqref="HH29:HO30">
    <cfRule type="expression" dxfId="32" priority="63">
      <formula>#REF!&lt;&gt;""</formula>
    </cfRule>
  </conditionalFormatting>
  <conditionalFormatting sqref="HH31:HP33">
    <cfRule type="expression" dxfId="31" priority="59">
      <formula>#REF!&lt;&gt;""</formula>
    </cfRule>
  </conditionalFormatting>
  <conditionalFormatting sqref="IQ4:IV4">
    <cfRule type="expression" dxfId="30" priority="46">
      <formula>#REF!&lt;&gt;""</formula>
    </cfRule>
  </conditionalFormatting>
  <conditionalFormatting sqref="IQ7:IV7">
    <cfRule type="expression" dxfId="29" priority="51">
      <formula>#REF!&lt;&gt;""</formula>
    </cfRule>
  </conditionalFormatting>
  <conditionalFormatting sqref="IR13:IR14 IR28 IR41 IR43 IR45:IR50 IR54 IR56 IR58:IR63 IR67 IR69 IR71:IR76">
    <cfRule type="expression" dxfId="28" priority="48">
      <formula>#REF!&lt;&gt;""</formula>
    </cfRule>
  </conditionalFormatting>
  <conditionalFormatting sqref="IR22:IY22">
    <cfRule type="expression" dxfId="27" priority="50">
      <formula>#REF!&lt;&gt;""</formula>
    </cfRule>
  </conditionalFormatting>
  <conditionalFormatting sqref="IR29:IY30">
    <cfRule type="expression" dxfId="26" priority="53">
      <formula>#REF!&lt;&gt;""</formula>
    </cfRule>
  </conditionalFormatting>
  <conditionalFormatting sqref="IR31:IZ33">
    <cfRule type="expression" dxfId="25" priority="49">
      <formula>#REF!&lt;&gt;""</formula>
    </cfRule>
  </conditionalFormatting>
  <conditionalFormatting sqref="KA4:KF4">
    <cfRule type="expression" dxfId="24" priority="36">
      <formula>#REF!&lt;&gt;""</formula>
    </cfRule>
  </conditionalFormatting>
  <conditionalFormatting sqref="KA7:KF7">
    <cfRule type="expression" dxfId="23" priority="41">
      <formula>#REF!&lt;&gt;""</formula>
    </cfRule>
  </conditionalFormatting>
  <conditionalFormatting sqref="KB13:KB14 KB28 KB41 KB43 KB45:KB50 KB54 KB56 KB58:KB63 KB67 KB69 KB71:KB76">
    <cfRule type="expression" dxfId="22" priority="38">
      <formula>#REF!&lt;&gt;""</formula>
    </cfRule>
  </conditionalFormatting>
  <conditionalFormatting sqref="KB22:KI22">
    <cfRule type="expression" dxfId="21" priority="40">
      <formula>#REF!&lt;&gt;""</formula>
    </cfRule>
  </conditionalFormatting>
  <conditionalFormatting sqref="KB29:KI30">
    <cfRule type="expression" dxfId="20" priority="43">
      <formula>#REF!&lt;&gt;""</formula>
    </cfRule>
  </conditionalFormatting>
  <conditionalFormatting sqref="KB31:KJ33">
    <cfRule type="expression" dxfId="19" priority="39">
      <formula>#REF!&lt;&gt;""</formula>
    </cfRule>
  </conditionalFormatting>
  <conditionalFormatting sqref="LK4:LP4">
    <cfRule type="expression" dxfId="18" priority="26">
      <formula>#REF!&lt;&gt;""</formula>
    </cfRule>
  </conditionalFormatting>
  <conditionalFormatting sqref="LK7:LP7">
    <cfRule type="expression" dxfId="17" priority="31">
      <formula>#REF!&lt;&gt;""</formula>
    </cfRule>
  </conditionalFormatting>
  <conditionalFormatting sqref="LL13:LL14 LL28 LL41 LL43 LL45:LL50 LL54 LL56 LL58:LL63 LL67 LL69 LL71:LL76">
    <cfRule type="expression" dxfId="16" priority="28">
      <formula>#REF!&lt;&gt;""</formula>
    </cfRule>
  </conditionalFormatting>
  <conditionalFormatting sqref="LL22:LS22">
    <cfRule type="expression" dxfId="15" priority="30">
      <formula>#REF!&lt;&gt;""</formula>
    </cfRule>
  </conditionalFormatting>
  <conditionalFormatting sqref="LL29:LS30">
    <cfRule type="expression" dxfId="14" priority="33">
      <formula>#REF!&lt;&gt;""</formula>
    </cfRule>
  </conditionalFormatting>
  <conditionalFormatting sqref="LL31:LT33">
    <cfRule type="expression" dxfId="13" priority="29">
      <formula>#REF!&lt;&gt;""</formula>
    </cfRule>
  </conditionalFormatting>
  <conditionalFormatting sqref="MU4:MZ4">
    <cfRule type="expression" dxfId="12" priority="16">
      <formula>#REF!&lt;&gt;""</formula>
    </cfRule>
  </conditionalFormatting>
  <conditionalFormatting sqref="MU7:MZ7">
    <cfRule type="expression" dxfId="11" priority="21">
      <formula>#REF!&lt;&gt;""</formula>
    </cfRule>
  </conditionalFormatting>
  <conditionalFormatting sqref="MV13:MV14 MV28 MV41 MV43 MV45:MV50 MV54 MV56 MV58:MV63 MV67 MV69 MV71:MV76">
    <cfRule type="expression" dxfId="10" priority="18">
      <formula>#REF!&lt;&gt;""</formula>
    </cfRule>
  </conditionalFormatting>
  <conditionalFormatting sqref="MV22:NC22">
    <cfRule type="expression" dxfId="9" priority="20">
      <formula>#REF!&lt;&gt;""</formula>
    </cfRule>
  </conditionalFormatting>
  <conditionalFormatting sqref="MV29:NC30">
    <cfRule type="expression" dxfId="8" priority="23">
      <formula>#REF!&lt;&gt;""</formula>
    </cfRule>
  </conditionalFormatting>
  <conditionalFormatting sqref="MV31:ND33">
    <cfRule type="expression" dxfId="7" priority="19">
      <formula>#REF!&lt;&gt;""</formula>
    </cfRule>
  </conditionalFormatting>
  <conditionalFormatting sqref="OE39:XFD78">
    <cfRule type="expression" priority="295">
      <formula>$T$13&lt;&gt;""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F65"/>
  <sheetViews>
    <sheetView view="pageBreakPreview" topLeftCell="C4" zoomScale="89" zoomScaleNormal="100" zoomScaleSheetLayoutView="89" workbookViewId="0">
      <pane ySplit="2" topLeftCell="A6" activePane="bottomLeft" state="frozen"/>
      <selection activeCell="C4" sqref="C4"/>
      <selection pane="bottomLeft" activeCell="G4" sqref="G1:H1048576"/>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hidden="1" customWidth="1"/>
    <col min="117" max="117" width="3.625" style="2" customWidth="1" collapsed="1"/>
    <col min="118" max="135" width="3.625" style="2" customWidth="1"/>
    <col min="136" max="137" width="3.625" style="2" hidden="1" customWidth="1"/>
    <col min="138" max="142" width="3.625" style="2" customWidth="1"/>
    <col min="143" max="143" width="6" style="2" customWidth="1"/>
    <col min="144" max="148" width="3.625" style="2" customWidth="1"/>
    <col min="149" max="149" width="3.625" style="2" hidden="1" customWidth="1"/>
    <col min="150" max="153" width="3.625" style="2" customWidth="1"/>
    <col min="154" max="154" width="3.625" style="2" hidden="1" customWidth="1"/>
    <col min="155" max="158" width="3.625" style="2" customWidth="1"/>
    <col min="159" max="160" width="19.375" style="2" customWidth="1"/>
    <col min="161" max="161" width="18.125" style="2" customWidth="1"/>
    <col min="162" max="162" width="19.375" style="2" customWidth="1"/>
    <col min="163" max="16384" width="19.375" style="2"/>
  </cols>
  <sheetData>
    <row r="1" spans="1:162"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M1" s="2">
        <v>117</v>
      </c>
      <c r="DN1" s="2">
        <v>118</v>
      </c>
      <c r="DO1" s="2">
        <v>119</v>
      </c>
      <c r="DP1" s="2">
        <v>120</v>
      </c>
      <c r="DQ1" s="2">
        <v>121</v>
      </c>
      <c r="DR1" s="2">
        <v>122</v>
      </c>
      <c r="DS1" s="2">
        <v>123</v>
      </c>
      <c r="DT1" s="2">
        <v>124</v>
      </c>
      <c r="DU1" s="2">
        <v>125</v>
      </c>
      <c r="DV1" s="2">
        <v>126</v>
      </c>
      <c r="DW1" s="2">
        <v>127</v>
      </c>
      <c r="DX1" s="2">
        <v>128</v>
      </c>
      <c r="DY1" s="2">
        <v>129</v>
      </c>
      <c r="DZ1" s="2">
        <v>130</v>
      </c>
      <c r="EA1" s="2">
        <v>131</v>
      </c>
      <c r="EB1" s="2">
        <v>132</v>
      </c>
      <c r="EC1" s="2">
        <v>133</v>
      </c>
      <c r="ED1" s="2">
        <v>134</v>
      </c>
      <c r="EE1" s="2">
        <v>135</v>
      </c>
      <c r="EH1" s="2">
        <v>136</v>
      </c>
      <c r="EI1" s="2">
        <v>137</v>
      </c>
      <c r="EJ1" s="2">
        <v>138</v>
      </c>
      <c r="EK1" s="2">
        <v>139</v>
      </c>
      <c r="EL1" s="2">
        <v>140</v>
      </c>
      <c r="EM1" s="2">
        <v>141</v>
      </c>
      <c r="EN1" s="2">
        <v>142</v>
      </c>
      <c r="EO1" s="2">
        <v>143</v>
      </c>
      <c r="EP1" s="2">
        <v>144</v>
      </c>
      <c r="EQ1" s="2">
        <v>145</v>
      </c>
      <c r="ER1" s="2">
        <v>146</v>
      </c>
      <c r="ET1" s="2">
        <v>147</v>
      </c>
      <c r="EU1" s="2">
        <v>148</v>
      </c>
      <c r="EV1" s="2">
        <v>149</v>
      </c>
      <c r="EW1" s="2">
        <v>151</v>
      </c>
      <c r="EY1" s="2">
        <v>152</v>
      </c>
      <c r="EZ1" s="2">
        <v>153</v>
      </c>
      <c r="FA1" s="2">
        <v>154</v>
      </c>
      <c r="FB1" s="2">
        <v>157</v>
      </c>
    </row>
    <row r="2" spans="1:162" s="1" customFormat="1" ht="46.5" hidden="1" customHeight="1">
      <c r="U2" s="18"/>
    </row>
    <row r="3" spans="1:162" ht="14.25" hidden="1" thickBot="1"/>
    <row r="4" spans="1:162" s="31" customFormat="1" ht="176.25" customHeight="1" thickBot="1">
      <c r="A4" s="31" t="s">
        <v>263</v>
      </c>
      <c r="C4" s="16" t="s">
        <v>2245</v>
      </c>
      <c r="D4" s="16" t="s">
        <v>2247</v>
      </c>
      <c r="E4" s="16" t="s">
        <v>2248</v>
      </c>
      <c r="F4" s="16" t="s">
        <v>2246</v>
      </c>
      <c r="G4" s="16" t="s">
        <v>2249</v>
      </c>
      <c r="H4" s="16" t="s">
        <v>2250</v>
      </c>
      <c r="I4" s="16" t="s">
        <v>2251</v>
      </c>
      <c r="J4" s="16" t="s">
        <v>2252</v>
      </c>
      <c r="K4" s="16" t="s">
        <v>2253</v>
      </c>
      <c r="L4" s="16" t="s">
        <v>2254</v>
      </c>
      <c r="M4" s="16" t="s">
        <v>2255</v>
      </c>
      <c r="N4" s="16" t="s">
        <v>2256</v>
      </c>
      <c r="O4" s="16" t="s">
        <v>2257</v>
      </c>
      <c r="P4" s="16" t="s">
        <v>2258</v>
      </c>
      <c r="Q4" s="16" t="s">
        <v>2259</v>
      </c>
      <c r="R4" s="16" t="s">
        <v>2260</v>
      </c>
      <c r="S4" s="16" t="s">
        <v>2261</v>
      </c>
      <c r="T4" s="16" t="s">
        <v>2300</v>
      </c>
      <c r="U4" s="16" t="s">
        <v>2301</v>
      </c>
      <c r="V4" s="16" t="s">
        <v>2328</v>
      </c>
      <c r="W4" s="16" t="s">
        <v>2303</v>
      </c>
      <c r="X4" s="16" t="s">
        <v>2304</v>
      </c>
      <c r="Y4" s="16" t="s">
        <v>2305</v>
      </c>
      <c r="Z4" s="16" t="s">
        <v>2306</v>
      </c>
      <c r="AA4" s="16" t="s">
        <v>2307</v>
      </c>
      <c r="AB4" s="16" t="s">
        <v>2308</v>
      </c>
      <c r="AC4" s="16" t="s">
        <v>2309</v>
      </c>
      <c r="AD4" s="16" t="s">
        <v>2310</v>
      </c>
      <c r="AE4" s="16" t="s">
        <v>2311</v>
      </c>
      <c r="AF4" s="45"/>
      <c r="AG4" s="45"/>
      <c r="AH4" s="45"/>
      <c r="AK4" s="300" t="s">
        <v>2248</v>
      </c>
      <c r="AL4" s="301"/>
      <c r="AM4" s="236" t="s">
        <v>2249</v>
      </c>
      <c r="AN4" s="236" t="s">
        <v>2275</v>
      </c>
      <c r="AO4" s="300" t="s">
        <v>2251</v>
      </c>
      <c r="AP4" s="301"/>
      <c r="AQ4" s="301"/>
      <c r="AR4" s="301"/>
      <c r="AS4" s="300" t="s">
        <v>2252</v>
      </c>
      <c r="AT4" s="301"/>
      <c r="AU4" s="301"/>
      <c r="AV4" s="301"/>
      <c r="AW4" s="300" t="s">
        <v>2253</v>
      </c>
      <c r="AX4" s="301"/>
      <c r="AY4" s="301"/>
      <c r="AZ4" s="300" t="s">
        <v>2258</v>
      </c>
      <c r="BA4" s="301"/>
      <c r="BB4" s="301"/>
      <c r="BC4" s="301"/>
      <c r="BD4" s="301"/>
      <c r="BE4" s="297" t="s">
        <v>2254</v>
      </c>
      <c r="BF4" s="297"/>
      <c r="BG4" s="297"/>
      <c r="BH4" s="297"/>
      <c r="BI4" s="297" t="s">
        <v>2255</v>
      </c>
      <c r="BJ4" s="297"/>
      <c r="BK4" s="297"/>
      <c r="BL4" s="237" t="s">
        <v>2251</v>
      </c>
      <c r="BM4" s="298" t="s">
        <v>2267</v>
      </c>
      <c r="BN4" s="298"/>
      <c r="BO4" s="298" t="s">
        <v>2256</v>
      </c>
      <c r="BP4" s="298"/>
      <c r="BQ4" s="298" t="s">
        <v>2257</v>
      </c>
      <c r="BR4" s="298"/>
      <c r="BS4" s="298"/>
      <c r="BT4" s="298"/>
      <c r="BU4" s="298"/>
      <c r="BV4" s="298"/>
      <c r="BW4" s="298"/>
      <c r="BX4" s="298"/>
      <c r="BY4" s="297" t="s">
        <v>2259</v>
      </c>
      <c r="BZ4" s="297"/>
      <c r="CA4" s="297"/>
      <c r="CB4" s="297"/>
      <c r="CC4" s="297"/>
      <c r="CD4" s="297"/>
      <c r="CE4" s="297"/>
      <c r="CF4" s="297" t="s">
        <v>2260</v>
      </c>
      <c r="CG4" s="297"/>
      <c r="CH4" s="297"/>
      <c r="CI4" s="297" t="s">
        <v>2312</v>
      </c>
      <c r="CJ4" s="297"/>
      <c r="CK4" s="238" t="s">
        <v>2184</v>
      </c>
      <c r="CL4" s="299" t="s">
        <v>2276</v>
      </c>
      <c r="CM4" s="298"/>
      <c r="CN4" s="298"/>
      <c r="CO4" s="298"/>
      <c r="CP4" s="298"/>
      <c r="CQ4" s="299" t="s">
        <v>2312</v>
      </c>
      <c r="CR4" s="299"/>
      <c r="CS4" s="299"/>
      <c r="CT4" s="299"/>
      <c r="CU4" s="299" t="s">
        <v>2300</v>
      </c>
      <c r="CV4" s="298"/>
      <c r="CW4" s="299" t="s">
        <v>2313</v>
      </c>
      <c r="CX4" s="298"/>
      <c r="CY4" s="299" t="s">
        <v>2301</v>
      </c>
      <c r="CZ4" s="299"/>
      <c r="DA4" s="299"/>
      <c r="DB4" s="299"/>
      <c r="DC4" s="299"/>
      <c r="DD4" s="299" t="s">
        <v>2205</v>
      </c>
      <c r="DE4" s="299"/>
      <c r="DF4" s="299" t="s">
        <v>2302</v>
      </c>
      <c r="DG4" s="299"/>
      <c r="DH4" s="299"/>
      <c r="DI4" s="299"/>
      <c r="DJ4" s="299"/>
      <c r="DK4" s="299"/>
      <c r="DL4" s="238" t="s">
        <v>2329</v>
      </c>
      <c r="DM4" s="299" t="s">
        <v>2303</v>
      </c>
      <c r="DN4" s="299"/>
      <c r="DO4" s="299"/>
      <c r="DP4" s="299" t="s">
        <v>2304</v>
      </c>
      <c r="DQ4" s="299"/>
      <c r="DR4" s="299"/>
      <c r="DS4" s="299" t="s">
        <v>2307</v>
      </c>
      <c r="DT4" s="299"/>
      <c r="DU4" s="302" t="s">
        <v>2305</v>
      </c>
      <c r="DV4" s="303"/>
      <c r="DW4" s="304"/>
      <c r="DX4" s="299" t="s">
        <v>2303</v>
      </c>
      <c r="DY4" s="299"/>
      <c r="DZ4" s="299" t="s">
        <v>2306</v>
      </c>
      <c r="EA4" s="299"/>
      <c r="EB4" s="299"/>
      <c r="EC4" s="299"/>
      <c r="ED4" s="299"/>
      <c r="EE4" s="299"/>
      <c r="EF4" s="239" t="s">
        <v>2294</v>
      </c>
      <c r="EG4" s="240" t="s">
        <v>2297</v>
      </c>
      <c r="EH4" s="298" t="s">
        <v>2308</v>
      </c>
      <c r="EI4" s="298"/>
      <c r="EJ4" s="298"/>
      <c r="EK4" s="299" t="s">
        <v>2309</v>
      </c>
      <c r="EL4" s="299"/>
      <c r="EM4" s="237" t="s">
        <v>2310</v>
      </c>
      <c r="EN4" s="299" t="s">
        <v>2311</v>
      </c>
      <c r="EO4" s="299"/>
      <c r="EP4" s="299"/>
      <c r="EQ4" s="299"/>
      <c r="ER4" s="299"/>
      <c r="ES4" s="239" t="s">
        <v>2295</v>
      </c>
      <c r="ET4" s="299" t="s">
        <v>2249</v>
      </c>
      <c r="EU4" s="299"/>
      <c r="EV4" s="299"/>
      <c r="EW4" s="299"/>
      <c r="EX4" s="239" t="s">
        <v>2298</v>
      </c>
      <c r="EY4" s="297" t="s">
        <v>2250</v>
      </c>
      <c r="EZ4" s="297"/>
      <c r="FA4" s="297"/>
      <c r="FB4" s="297"/>
    </row>
    <row r="5" spans="1:162"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E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f t="shared" si="2"/>
        <v>0</v>
      </c>
      <c r="EF5" s="69"/>
      <c r="EG5" s="69"/>
      <c r="EH5" s="69">
        <f t="shared" ref="EH5:ER5" ca="1" si="3">COUNT(EH6:EH17)</f>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f t="shared" ca="1" si="3"/>
        <v>0</v>
      </c>
      <c r="ES5" s="69"/>
      <c r="ET5" s="69">
        <f>COUNT(ET6:ET17)</f>
        <v>0</v>
      </c>
      <c r="EU5" s="69">
        <f>COUNT(EU6:EU17)</f>
        <v>0</v>
      </c>
      <c r="EV5" s="69">
        <f>COUNT(EV6:EV17)</f>
        <v>0</v>
      </c>
      <c r="EW5" s="69">
        <f>COUNT(EW6:EW17)</f>
        <v>0</v>
      </c>
      <c r="EX5" s="69"/>
      <c r="EY5" s="69">
        <f>COUNT(EY6:EY17)</f>
        <v>0</v>
      </c>
      <c r="EZ5" s="69">
        <f>COUNT(EZ6:EZ17)</f>
        <v>0</v>
      </c>
      <c r="FA5" s="69">
        <f>COUNT(FA6:FA17)</f>
        <v>0</v>
      </c>
      <c r="FB5" s="69">
        <f>COUNT(FB6:FB17)</f>
        <v>0</v>
      </c>
      <c r="FC5" s="31">
        <f>'建築工事届（別記第40号様式）'!H82</f>
        <v>0</v>
      </c>
      <c r="FD5" s="31">
        <f>'建築工事届（別記第40号様式）'!O82</f>
        <v>0</v>
      </c>
      <c r="FE5" s="31" t="str">
        <f>FC5&amp;FD5</f>
        <v>00</v>
      </c>
      <c r="FF5" s="31" t="e">
        <f>VLOOKUP(行政集計シート※記入不要です!FE5,'市町村コード (2)'!D:E,2,FALSE)</f>
        <v>#N/A</v>
      </c>
    </row>
    <row r="6" spans="1:162" ht="12.6" customHeight="1">
      <c r="A6" s="27">
        <v>1</v>
      </c>
      <c r="B6" s="27">
        <f>COUNTIF('中間シート (2)'!M:M,行政集計シート※記入不要です!A6)</f>
        <v>0</v>
      </c>
      <c r="C6" s="216" t="str">
        <f>IFERROR(VLOOKUP($A6,'中間シート (2)'!$M$6:$AQ$17,C$1,FALSE),"")</f>
        <v/>
      </c>
      <c r="D6" s="216" t="str">
        <f>IFERROR(VLOOKUP($A6,'中間シート (2)'!$M$6:$AQ$17,D$1,FALSE),"")</f>
        <v/>
      </c>
      <c r="E6" s="216" t="str">
        <f>IFERROR(VLOOKUP($A6,'中間シート (2)'!$M$6:$AQ$17,E$1,FALSE),"")</f>
        <v/>
      </c>
      <c r="F6" s="216"/>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17"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19"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20" t="str">
        <f>IF(OR(B6=0,    AND(H6&gt;=2, H6&lt;=4, Q6="")), "",
IF(AND(OR(H6="", H6=1), NOT(ISNUMBER(Q6))), 51, ""))</f>
        <v/>
      </c>
      <c r="CB6" s="75" t="str">
        <f>IF(OR(B6=0,    AND(H6&gt;=2, H6&lt;=4, Q6="")), "",
 IF(Q6&lt;=10, 51, ""))</f>
        <v/>
      </c>
      <c r="CC6" s="75" t="str">
        <f>IF(OR(B6=0,    AND(H6&gt;=2, H6&lt;=4, Q6="")), "",
 IF(Q6&lt;IF(AC6="",0,AC6), 29, ""))</f>
        <v/>
      </c>
      <c r="CD6" s="75" t="str">
        <f t="shared" ref="CD6" ca="1" si="5">IF(AND(EF6="1019",OR(H6="",H6=1),Q6&lt;&gt;SUMIF($ES$6:$ES$17,ES6,$AC$6:$AC$17)),58,"")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21">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IF(AND(V6=1,OR(Y6=1,Y6=3),OR(DL6&lt;11,DL6&gt;1000)), 34, ""))</f>
        <v/>
      </c>
      <c r="DK6" s="75" t="str">
        <f>IF(OR(B6=0,
              AND(H6&gt;=2, H6&lt;=4, V6=""),
              AND(V6="", LEFT(M6,1)="3"),
              OR( LEFT(M6,3)="103", LEFT(M6,3)="104", LEFT(M6,3)="105")), "",
 IF(AND(V6=1, Y6=2, OR(DL6&lt;11,DL6&gt; 1500)), 34, ""))</f>
        <v/>
      </c>
      <c r="DL6" s="75" t="str">
        <f>IF(AND(AC6&lt;&gt;"", AB6&lt;&gt;""), IF(ISNUMBER(AC6/AB6), AC6/AB6, "K"), "")</f>
        <v/>
      </c>
      <c r="DM6" s="75" t="str">
        <f t="shared" ref="DM6" si="17">IF(OR(B6=0,
              AND(H6&gt;=2, H6&lt;=4, W6=""),
              AND(W6="", LEFT(M6,1)="3"),
              OR(LEFT(M6,3)="103", LEFT(M6,3)="104", LEFT(M6,3)="105")), "",
 IF(AND(H6&gt;=2,H6&lt;=4,W6&lt;&gt;""), 14, ""))</f>
        <v/>
      </c>
      <c r="DN6" s="75" t="str">
        <f t="shared" ref="DN6" si="18">IF(OR(B6=0,
              AND(H6&gt;=2, H6&lt;=4, W6=""),
              AND(W6="", LEFT(M6,1)="3"),
              OR(LEFT(M6,3)="103", LEFT(M6,3)="104", LEFT(M6,3)="105")), "",
 IF(AND(V6=1, OR(W6="", NOT(W6&gt;=1), NOT(W6&lt;=5))), 14, ""))</f>
        <v/>
      </c>
      <c r="DO6" s="75" t="str">
        <f>IF(OR(B6=0,
              AND(H6&gt;=2, H6&lt;=4, W6=""),
              AND(W6="", LEFT(M6,1)="3"),
              OR(LEFT(M6,3)="103", LEFT(M6,3)="104", LEFT(M6,3)="105")), "",
 IF(AND(V6=2,W6&lt;&gt;""), 14, ""))</f>
        <v/>
      </c>
      <c r="DP6" s="75" t="str">
        <f>IF(OR(B6=0,
               AND(H6&gt;=2, H6&lt;=4, X6=""),
               AND(X6="", LEFT(M6,1)="3"),
               OR(LEFT(M6,3)="103", LEFT(M6,3)="104", LEFT(M6,3)="105")), "",
IF(AND(H6&gt;=2,H6&lt;=4,X6&lt;&gt;""), 15, ""))</f>
        <v/>
      </c>
      <c r="DQ6" s="75" t="str">
        <f>IF(OR(B6=0,
               AND(H6&gt;=2, H6&lt;=4, X6=""),
               AND(X6="", LEFT(M6,1)="3"),
               OR(LEFT(M6,3)="103", LEFT(M6,3)="104", LEFT(M6,3)="105")), "",
 IF(AND(X6="", LEFT(M6,1)*1&lt;="2"), 15, ""))</f>
        <v/>
      </c>
      <c r="DR6" s="75" t="str">
        <f>IF(OR(B6=0,
               AND(H6&gt;=2, H6&lt;=4, X6=""),
               AND(W6="", LEFT(M6,1)="3"),
               OR(LEFT(M6,3)="103", LEFT(M6,3)="104", LEFT(M6,3)="105")), "",
IF(AND(X6&lt;&gt;"", X6&lt;&gt;1, X6&lt;&gt;2, X6&lt;&gt;3), 15, ""))</f>
        <v/>
      </c>
      <c r="DS6" s="75" t="str">
        <f t="shared" ref="DS6" si="19">IF(OR(AND(AA6="", LEFT(M6,1)="3"),
            OR(LEFT(M6,3)="103",LEFT(M6,3)="104", LEFT(M6,3)="105"),M6=""), "",
IF(AND(LEFT(M6,1)*1&lt;=2, AA6=""), 18, ""))</f>
        <v/>
      </c>
      <c r="DT6" s="75" t="str">
        <f t="shared" ref="DT6" si="20">IF(OR(AND(AA6="", LEFT(M6,1)="3"),
            OR(LEFT(M6,3)="103",LEFT(M6,3)="104", LEFT(M6,3)="105")), "",
IF(AND(AA6&lt;&gt;"", AA6&lt;&gt;1, AA6&lt;&gt;2, AA6&lt;&gt;3, AA6&lt;&gt;4), 18, ""))</f>
        <v/>
      </c>
      <c r="DU6" s="75" t="str">
        <f>IF(OR(B6=0,
              AND(H6&gt;=2, H6&lt;=4, Y6=""),
              AND(Y6="", LEFT(M6,1)="3"),
              OR(LEFT(M6,3)="103", LEFT(M6,3)="104", LEFT(M6,3)="105")), "",
IF(AND(H6&gt;=2,H6&lt;=4,Y6&lt;&gt;""),19,""))</f>
        <v/>
      </c>
      <c r="DV6" s="75" t="str">
        <f t="shared" ref="DV6" si="21">IF(OR(B6=0,
              AND(H6&gt;=2, H6&lt;=4, Y6=""),
              AND(Y6="", LEFT(M6,1)="3"),
              OR(LEFT(M6,3)="103", LEFT(M6,3)="104", LEFT(M6,3)="105")), "",
IF(AND(LEFT(M6,1)&lt;="2", Y6=""), 19, ""))</f>
        <v/>
      </c>
      <c r="DW6" s="75" t="str">
        <f t="shared" ref="DW6" si="22">IF(OR(B6=0,
              AND(H6&gt;=2, H6&lt;=4, Y6=""),
              AND(Y6="", LEFT(M6,1)="3"),
              OR(LEFT(M6,3)="103", LEFT(M6,3)="104", LEFT(M6,3)="105")), "",
IF(AND(Y6&lt;&gt;1, Y6&lt;&gt;2, Y6&lt;&gt;3), 19, ""))</f>
        <v/>
      </c>
      <c r="DX6" s="75" t="str">
        <f>IF(AND(Y6=2,W6=2),28,"")</f>
        <v/>
      </c>
      <c r="DY6" s="75" t="str">
        <f t="shared" ref="DY6" si="23">IF(AND(Y6=3, OR(W6=2, W6=4)), 28, "")</f>
        <v/>
      </c>
      <c r="DZ6" s="75" t="str">
        <f t="shared" ref="DZ6" si="24">IF(OR(B6=0,
              AND(H6&gt;=2, H6&lt;=4, Z6=""),
              AND(Z6="",LEFT(M6,1)="3"),
              OR(LEFT(M6,3)="103", LEFT(M6,3)="104", LEFT(M6,3)="105")), "",
 IF(AND(H6="",L6=1,V6=1,Z6=3,AB6=1),38,""))</f>
        <v/>
      </c>
      <c r="EA6" s="75" t="str">
        <f t="shared" ref="EA6" si="25">IF(OR(B6=0,
              AND(H6&gt;=2, H6&lt;=4, Z6=""),
              AND(Z6="",LEFT(M6,1)="3"),
              OR(LEFT(M6,3)="103", LEFT(M6,3)="104", LEFT(M6,3)="105")), "",
 IF(AND(V6=1,Z6=1,AB6&lt;&gt;1), 39, ""))</f>
        <v/>
      </c>
      <c r="EB6" s="75" t="str">
        <f t="shared" ref="EB6" si="26">IF(OR(B6=0,
              AND(H6&gt;=2, H6&lt;=4, Z6=""),
              AND(Z6="",LEFT(M6,1)="3"),
              OR(LEFT(M6,3)="103", LEFT(M6,3)="104", LEFT(M6,3)="105")), "",
IF(AND(H6&gt;=2, H6&lt;=4, Z6&lt;&gt;" "), 20, ""))</f>
        <v/>
      </c>
      <c r="EC6" s="75" t="str">
        <f t="shared" ref="EC6" si="27">IF(OR(B6=0,
              AND(H6&gt;=2, H6&lt;=4, Z6=""),
              AND(Z6="",LEFT(M6,1)="3"),
              OR(LEFT(M6,3)="103", LEFT(M6,3)="104", LEFT(M6,3)="105")), "",
IF(AND(LEFT(M6,1)&lt;="2", Z6=""), 20, ""))</f>
        <v/>
      </c>
      <c r="ED6" s="75" t="str">
        <f t="shared" ref="ED6" si="28">IF(OR(B6=0,
              AND(H6&gt;=2, H6&lt;=4, Z6=""),
              AND(Z6="",LEFT(M6,1)="3"),
              OR(LEFT(M6,3)="103", LEFT(M6,3)="104", LEFT(M6,3)="105")), "",
IF(AND(Z6&lt;&gt;1, Z6&lt;&gt;2, Z6&lt;&gt;3), 20, ""))</f>
        <v/>
      </c>
      <c r="EE6" s="75" t="str">
        <f t="shared" ref="EE6" si="29">IF(OR(B6=0,
              AND(H6&gt;=2, H6&lt;=4, Z6=""),
              AND(Z6="",LEFT(M6,1)="3"),
              OR(LEFT(M6,3)="103", LEFT(M6,3)="104", LEFT(M6,3)="105")), "",
 IF(AND(Z6=2, AB6&gt;=20), 90, ""))</f>
        <v/>
      </c>
      <c r="EF6" s="221" t="str">
        <f t="shared" ref="EF6" ca="1" si="30">IF(H6="",M6,OFFSET(M6,-H6+1,0))</f>
        <v/>
      </c>
      <c r="EG6" s="221" t="str">
        <f t="shared" ref="EG6" ca="1" si="31">IF(B6=0,"",OFFSET(I6,-EX6+1,0)&amp;OFFSET(W6,-EX6+1,0)&amp;AA6)</f>
        <v/>
      </c>
      <c r="EH6" s="75" t="str">
        <f t="shared" ref="EH6" ca="1" si="32">IF(OR(AND(V6=2, AB6=""),
              AND(AB6="", LEFT(EF6,1)="3"),
              OR(LEFT(EF6,3)="103", LEFT(EF6,3)="104", LEFT(EF6,3)="105")), "",
 IF(AND(V6=1, AB6=""), 57, ""))</f>
        <v/>
      </c>
      <c r="EI6" s="75" t="str">
        <f t="shared" ref="EI6" ca="1" si="33">IF(OR(B6=0,
              AND(V6=2, AB6=""),
              AND(AB6="", LEFT(EF6,1)="3"),
              OR(LEFT(EF6,3)="103", LEFT(EF6,3)="104", LEFT(EF6,3)="105")), "",
IF(OR(ISNUMBER(AB6),AB6= ""), "", 57))</f>
        <v/>
      </c>
      <c r="EJ6" s="75" t="str">
        <f t="shared" ref="EJ6" ca="1" si="34">IF(OR(AND(V6=2, AB6=""),
              AND(AB6="", LEFT(EF6,1)="3"),
              OR(LEFT(EF6,3)="103", LEFT(EF6,3)="104", LEFT(EF6,3)="105")), "",
IF(AND(AB6&gt;=4, AA6=1), 25, ""))</f>
        <v/>
      </c>
      <c r="EK6" s="75" t="str">
        <f t="shared" ref="EK6" ca="1" si="35">IF(OR(B6=0,
              AND(AC6="",LEFT(EF6,1)="3"),
              OR( LEFT(EF6,3)="103", LEFT(EF6,3)="104", LEFT(EF6,3)="105")), "",
IF(AND(LEFT(EF6,1)*1&lt;=2, AC6=""), 58, ""))</f>
        <v/>
      </c>
      <c r="EL6" s="75" t="str">
        <f t="shared" ref="EL6" ca="1" si="36">IF(OR(B6=0,
              AND(AC6="",LEFT(EF6,1)="3"),
              OR( LEFT(EF6,3)="103", LEFT(EF6,3)="104", LEFT(EF6,3)="105")), "",IF(OR(ISNUMBER(AC6),AC6=""), "", 58))</f>
        <v/>
      </c>
      <c r="EM6" s="75" t="str">
        <f t="shared" ref="EM6" ca="1" si="37">IF(OR(AND(AD6="", LEFT(EF6,1)="3"),
             OR( LEFT(EF6,3)="103", LEFT(EF6,3)="104", LEFT(EF6,3)="105")), "",
 IF(OR(ISNUMBER(AD6),AD6=""), "", 59))</f>
        <v/>
      </c>
      <c r="EN6" s="75" t="str">
        <f t="shared" ref="EN6" ca="1" si="38">IF(OR(B6=0,
              AND(AE6="", LEFT(EF6,1)=3),
              OR(LEFT(EF6,3)="103", LEFT(EF6,3)="104", LEFT(EF6,3)="105")), "",
IF(OR(ISNUMBER(AD6),AD6=""), "", 88))</f>
        <v/>
      </c>
      <c r="EO6" s="75" t="str">
        <f ca="1">IF(OR(B6=0,
              AND(AE6="", LEFT(EF6,1)=3),
              OR(LEFT(EF6,3)="103", LEFT(EF6,3)="104", LEFT(EF6,3)="105")), "",
IF(AND(AD6&lt;&gt;1,AD6&lt;&gt;2,AD6&lt;&gt;3,AD6&lt;&gt;""), 88,""))</f>
        <v/>
      </c>
      <c r="EP6" s="75" t="str">
        <f t="shared" ref="EP6" ca="1" si="39">IF(OR(B6=0,
              AND(AE6="", LEFT(EF6,1)=3),
              OR(LEFT(EF6,3)="103", LEFT(EF6,3)="104", LEFT(EF6,3)="105"),M6=""), "",
IF(AND(OR(LEFT(M6,3)="101", LEFT(M6,3)="102",AND(LEFT(M6,2)*1&gt;=21, LEFT(M6,2)*1&lt;=29)),L6=3, AE6=""), 88, ""))</f>
        <v/>
      </c>
      <c r="EQ6" s="75" t="str">
        <f t="shared" ref="EQ6" ca="1" si="40">IF(OR(B6=0,
              AND(AE6="", LEFT(EF6,1)=3),
              OR(LEFT(EF6,3)="103", LEFT(EF6,3)="104", LEFT(EF6,3)="105")), "",
IF(AND(AD6="", AE6&lt;&gt;""), 88, ""))</f>
        <v/>
      </c>
      <c r="ER6" s="75" t="str">
        <f t="shared" ref="ER6" ca="1" si="41">IF(OR(B6=0,
              AND(AE6="", LEFT(EF6,1)=3),
              OR(LEFT(EF6,3)="103", LEFT(EF6,3)="104", LEFT(EF6,3)="105")), "",
IF(AND(AD6&lt;&gt;"", AE6="" ), 88, ""))</f>
        <v/>
      </c>
      <c r="ES6" s="221">
        <f>IF(G6="",1,G6)</f>
        <v>1</v>
      </c>
      <c r="ET6" s="75" t="str">
        <f t="shared" ref="ET6" si="42">IF(AND(G6&lt;&gt;"",G6&lt;&gt;1,G6&lt;&gt;2,G6&lt;&gt;3,G6&lt;&gt;4,G6&lt;&gt;5,G6&lt;&gt;7,G6&lt;&gt;8,G6&lt;&gt;9),70,"")</f>
        <v/>
      </c>
      <c r="EU6" s="75" t="str">
        <f>IF(AND(G6&lt;&gt;"",G6&lt;&gt; 1), 70, "")</f>
        <v/>
      </c>
      <c r="EV6" s="75" t="str">
        <f>IF(AND(G6=1,COUNT(G7:G17)=0), 70, "")</f>
        <v/>
      </c>
      <c r="EW6" s="75" t="str">
        <f t="shared" ref="EW6" si="43">IF(AND(V6=1,AA6=1,AB6&gt;=4),18,"")</f>
        <v/>
      </c>
      <c r="EX6" s="221" t="str">
        <f>IF(B6=0,"",COUNTIF(ES$6:ES6,ES6))</f>
        <v/>
      </c>
      <c r="EY6" s="75" t="str">
        <f>IF(AND(H6&lt;&gt;"",OR(H6&lt;1,H6&gt;4)), 71, "")</f>
        <v/>
      </c>
      <c r="EZ6" s="222" t="str">
        <f t="shared" ref="EZ6" si="44">IF(G6="",IF(A6&lt;&gt;1,"",IF(OR(H6=1,H6=""),"",71)),IF(OR(H6=1,H6=""),"",71))</f>
        <v/>
      </c>
      <c r="FA6" s="75" t="str">
        <f t="shared" ref="FA6" si="45">IF(AND(G6&lt;&gt;"",COUNTIF($ES$6:$ES$17,ES6)=1,H6&lt;&gt;""), 71, "")</f>
        <v/>
      </c>
      <c r="FB6" s="75" t="str">
        <f>(IF(AND(G6=1,G7="",AA6&lt;&gt;""),IF(AA6=AA7,18,IF(G8="",IF(OR(AA7=AA8,AA8=AA6),18,IF(G9="",IF(OR(AA6=AA9,AA7=AA9,AA8=AA9),18,""),"")),"")),""))</f>
        <v/>
      </c>
    </row>
    <row r="7" spans="1:162" ht="17.25">
      <c r="A7" s="27">
        <v>2</v>
      </c>
      <c r="B7" s="27">
        <f>COUNTIF('中間シート (2)'!M:M,行政集計シート※記入不要です!A7)</f>
        <v>0</v>
      </c>
      <c r="C7" s="17" t="str">
        <f>IF(OR(G7&lt;&gt;"",H7&lt;&gt;""),C6,"")</f>
        <v/>
      </c>
      <c r="D7" s="17" t="str">
        <f>IF(OR(G7&lt;&gt;"",H7&lt;&gt;""),D6,"")</f>
        <v/>
      </c>
      <c r="E7" s="17" t="str">
        <f>IF(OR(G7&lt;&gt;"",H7&lt;&gt;""),E6,"")</f>
        <v/>
      </c>
      <c r="F7" s="216"/>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19"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20"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IF(AND(EF7="1019",OR(H7="",H7=1),Q7&lt;&gt;SUMIF($ES$6:$ES$17,ES7,$AC$6:$AC$17)),58,"")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21">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 t="shared" ref="DJ7:DJ65" si="121">IF(OR(B7=0,
              AND(H7&gt;=2, H7&lt;=4, V7=""),
              AND(V7="", LEFT(M7,1)="3"),
              OR( LEFT(M7,3)="103", LEFT(M7,3)="104", LEFT(M7,3)="105")), "",
 IF(AND(V7=1,OR(Y7=1,Y7=3),OR(DL7&lt;11,DL7&gt;1000)), 34, ""))</f>
        <v/>
      </c>
      <c r="DK7" s="75" t="str">
        <f t="shared" ref="DK7:DK65" si="122">IF(OR(B7=0,
              AND(H7&gt;=2, H7&lt;=4, V7=""),
              AND(V7="", LEFT(M7,1)="3"),
              OR( LEFT(M7,3)="103", LEFT(M7,3)="104", LEFT(M7,3)="105")), "",
 IF(AND(V7=1, Y7=2, OR(DL7&lt;11,DL7&gt; 1500)), 34, ""))</f>
        <v/>
      </c>
      <c r="DL7" s="75" t="str">
        <f t="shared" ref="DL7:DL65" si="123">IF(AND(AC7&lt;&gt;"", AB7&lt;&gt;""), IF(ISNUMBER(AC7/AB7), AC7/AB7, "K"), "")</f>
        <v/>
      </c>
      <c r="DM7" s="75" t="str">
        <f t="shared" ref="DM7:DM41" si="124">IF(OR(B7=0,
              AND(H7&gt;=2, H7&lt;=4, W7=""),
              AND(W7="", LEFT(M7,1)="3"),
              OR(LEFT(M7,3)="103", LEFT(M7,3)="104", LEFT(M7,3)="105")), "",
 IF(AND(H7&gt;=2,H7&lt;=4,W7&lt;&gt;""), 14, ""))</f>
        <v/>
      </c>
      <c r="DN7" s="75" t="str">
        <f t="shared" ref="DN7:DN41" si="125">IF(OR(B7=0,
              AND(H7&gt;=2, H7&lt;=4, W7=""),
              AND(W7="", LEFT(M7,1)="3"),
              OR(LEFT(M7,3)="103", LEFT(M7,3)="104", LEFT(M7,3)="105")), "",
 IF(AND(V7=1, OR(W7="", NOT(W7&gt;=1), NOT(W7&lt;=5))), 14, ""))</f>
        <v/>
      </c>
      <c r="DO7" s="75" t="str">
        <f t="shared" ref="DO7:DO41" si="126">IF(OR(B7=0,
              AND(H7&gt;=2, H7&lt;=4, W7=""),
              AND(W7="", LEFT(M7,1)="3"),
              OR(LEFT(M7,3)="103", LEFT(M7,3)="104", LEFT(M7,3)="105")), "",
 IF(AND(V7=2,W7&lt;&gt;""), 14, ""))</f>
        <v/>
      </c>
      <c r="DP7" s="75" t="str">
        <f t="shared" ref="DP7:DP41" si="127">IF(OR(B7=0,
               AND(H7&gt;=2, H7&lt;=4, X7=""),
               AND(X7="", LEFT(M7,1)="3"),
               OR(LEFT(M7,3)="103", LEFT(M7,3)="104", LEFT(M7,3)="105")), "",
IF(AND(H7&gt;=2,H7&lt;=4,X7&lt;&gt;""), 15, ""))</f>
        <v/>
      </c>
      <c r="DQ7" s="75" t="str">
        <f t="shared" ref="DQ7:DQ41" si="128">IF(OR(B7=0,
               AND(H7&gt;=2, H7&lt;=4, X7=""),
               AND(X7="", LEFT(M7,1)="3"),
               OR(LEFT(M7,3)="103", LEFT(M7,3)="104", LEFT(M7,3)="105")), "",
 IF(AND(X7="", LEFT(M7,1)*1&lt;="2"), 15, ""))</f>
        <v/>
      </c>
      <c r="DR7" s="75" t="str">
        <f t="shared" ref="DR7:DR41" si="129">IF(OR(B7=0,
               AND(H7&gt;=2, H7&lt;=4, X7=""),
               AND(W7="", LEFT(M7,1)="3"),
               OR(LEFT(M7,3)="103", LEFT(M7,3)="104", LEFT(M7,3)="105")), "",
IF(AND(X7&lt;&gt;"", X7&lt;&gt;1, X7&lt;&gt;2, X7&lt;&gt;3), 15, ""))</f>
        <v/>
      </c>
      <c r="DS7" s="75" t="str">
        <f t="shared" ref="DS7:DS41" si="130">IF(OR(AND(AA7="", LEFT(M7,1)="3"),
            OR(LEFT(M7,3)="103",LEFT(M7,3)="104", LEFT(M7,3)="105"),M7=""), "",
IF(AND(LEFT(M7,1)*1&lt;=2, AA7=""), 18, ""))</f>
        <v/>
      </c>
      <c r="DT7" s="75" t="str">
        <f t="shared" ref="DT7:DT41" si="131">IF(OR(AND(AA7="", LEFT(M7,1)="3"),
            OR(LEFT(M7,3)="103",LEFT(M7,3)="104", LEFT(M7,3)="105")), "",
IF(AND(AA7&lt;&gt;"", AA7&lt;&gt;1, AA7&lt;&gt;2, AA7&lt;&gt;3, AA7&lt;&gt;4), 18, ""))</f>
        <v/>
      </c>
      <c r="DU7" s="75" t="str">
        <f t="shared" ref="DU7:DU41" si="132">IF(OR(B7=0,
              AND(H7&gt;=2, H7&lt;=4, Y7=""),
              AND(Y7="", LEFT(M7,1)="3"),
              OR(LEFT(M7,3)="103", LEFT(M7,3)="104", LEFT(M7,3)="105")), "",
IF(AND(H7&gt;=2,H7&lt;=4,Y7&lt;&gt;""),19,""))</f>
        <v/>
      </c>
      <c r="DV7" s="75" t="str">
        <f t="shared" ref="DV7:DV41" si="133">IF(OR(B7=0,
              AND(H7&gt;=2, H7&lt;=4, Y7=""),
              AND(Y7="", LEFT(M7,1)="3"),
              OR(LEFT(M7,3)="103", LEFT(M7,3)="104", LEFT(M7,3)="105")), "",
IF(AND(LEFT(M7,1)&lt;="2", Y7=""), 19, ""))</f>
        <v/>
      </c>
      <c r="DW7" s="75" t="str">
        <f t="shared" ref="DW7:DW41" si="134">IF(OR(B7=0,
              AND(H7&gt;=2, H7&lt;=4, Y7=""),
              AND(Y7="", LEFT(M7,1)="3"),
              OR(LEFT(M7,3)="103", LEFT(M7,3)="104", LEFT(M7,3)="105")), "",
IF(AND(Y7&lt;&gt;1, Y7&lt;&gt;2, Y7&lt;&gt;3), 19, ""))</f>
        <v/>
      </c>
      <c r="DX7" s="75" t="str">
        <f t="shared" ref="DX7:DX41" si="135">IF(AND(Y7=2,W7=2),28,"")</f>
        <v/>
      </c>
      <c r="DY7" s="75" t="str">
        <f t="shared" ref="DY7:DY41" si="136">IF(AND(Y7=3, OR(W7=2, W7=4)), 28, "")</f>
        <v/>
      </c>
      <c r="DZ7" s="75" t="str">
        <f t="shared" ref="DZ7:DZ41" si="137">IF(OR(B7=0,
              AND(H7&gt;=2, H7&lt;=4, Z7=""),
              AND(Z7="",LEFT(M7,1)="3"),
              OR(LEFT(M7,3)="103", LEFT(M7,3)="104", LEFT(M7,3)="105")), "",
 IF(AND(H7="",L7=1,V7=1,Z7=3,AB7=1),38,""))</f>
        <v/>
      </c>
      <c r="EA7" s="75" t="str">
        <f t="shared" ref="EA7:EA41" si="138">IF(OR(B7=0,
              AND(H7&gt;=2, H7&lt;=4, Z7=""),
              AND(Z7="",LEFT(M7,1)="3"),
              OR(LEFT(M7,3)="103", LEFT(M7,3)="104", LEFT(M7,3)="105")), "",
 IF(AND(V7=1,Z7=1,AB7&lt;&gt;1), 39, ""))</f>
        <v/>
      </c>
      <c r="EB7" s="75" t="str">
        <f t="shared" ref="EB7:EB41" si="139">IF(OR(B7=0,
              AND(H7&gt;=2, H7&lt;=4, Z7=""),
              AND(Z7="",LEFT(M7,1)="3"),
              OR(LEFT(M7,3)="103", LEFT(M7,3)="104", LEFT(M7,3)="105")), "",
IF(AND(H7&gt;=2, H7&lt;=4, Z7&lt;&gt;" "), 20, ""))</f>
        <v/>
      </c>
      <c r="EC7" s="75" t="str">
        <f t="shared" ref="EC7:EC41" si="140">IF(OR(B7=0,
              AND(H7&gt;=2, H7&lt;=4, Z7=""),
              AND(Z7="",LEFT(M7,1)="3"),
              OR(LEFT(M7,3)="103", LEFT(M7,3)="104", LEFT(M7,3)="105")), "",
IF(AND(LEFT(M7,1)&lt;="2", Z7=""), 20, ""))</f>
        <v/>
      </c>
      <c r="ED7" s="75" t="str">
        <f t="shared" ref="ED7:ED41" si="141">IF(OR(B7=0,
              AND(H7&gt;=2, H7&lt;=4, Z7=""),
              AND(Z7="",LEFT(M7,1)="3"),
              OR(LEFT(M7,3)="103", LEFT(M7,3)="104", LEFT(M7,3)="105")), "",
IF(AND(Z7&lt;&gt;1, Z7&lt;&gt;2, Z7&lt;&gt;3), 20, ""))</f>
        <v/>
      </c>
      <c r="EE7" s="75" t="str">
        <f t="shared" ref="EE7:EE41" si="142">IF(OR(B7=0,
              AND(H7&gt;=2, H7&lt;=4, Z7=""),
              AND(Z7="",LEFT(M7,1)="3"),
              OR(LEFT(M7,3)="103", LEFT(M7,3)="104", LEFT(M7,3)="105")), "",
 IF(AND(Z7=2, AB7&gt;=20), 90, ""))</f>
        <v/>
      </c>
      <c r="EF7" s="221" t="str">
        <f t="shared" ref="EF7:EF41" ca="1" si="143">IF(H7="",M7,OFFSET(M7,-H7+1,0))</f>
        <v/>
      </c>
      <c r="EG7" s="221" t="str">
        <f t="shared" ref="EG7:EG41" ca="1" si="144">IF(B7=0,"",OFFSET(I7,-EX7+1,0)&amp;OFFSET(W7,-EX7+1,0)&amp;AA7)</f>
        <v/>
      </c>
      <c r="EH7" s="75" t="str">
        <f t="shared" ref="EH7:EH41" ca="1" si="145">IF(OR(AND(V7=2, AB7=""),
              AND(AB7="", LEFT(EF7,1)="3"),
              OR(LEFT(EF7,3)="103", LEFT(EF7,3)="104", LEFT(EF7,3)="105")), "",
 IF(AND(V7=1, AB7=""), 57, ""))</f>
        <v/>
      </c>
      <c r="EI7" s="75" t="str">
        <f t="shared" ref="EI7:EI41" ca="1" si="146">IF(OR(B7=0,
              AND(V7=2, AB7=""),
              AND(AB7="", LEFT(EF7,1)="3"),
              OR(LEFT(EF7,3)="103", LEFT(EF7,3)="104", LEFT(EF7,3)="105")), "",
IF(OR(ISNUMBER(AB7),AB7= ""), "", 57))</f>
        <v/>
      </c>
      <c r="EJ7" s="75" t="str">
        <f t="shared" ref="EJ7:EJ41" ca="1" si="147">IF(OR(AND(V7=2, AB7=""),
              AND(AB7="", LEFT(EF7,1)="3"),
              OR(LEFT(EF7,3)="103", LEFT(EF7,3)="104", LEFT(EF7,3)="105")), "",
IF(AND(AB7&gt;=4, AA7=1), 25, ""))</f>
        <v/>
      </c>
      <c r="EK7" s="75" t="str">
        <f t="shared" ref="EK7:EK41" ca="1" si="148">IF(OR(B7=0,
              AND(AC7="",LEFT(EF7,1)="3"),
              OR( LEFT(EF7,3)="103", LEFT(EF7,3)="104", LEFT(EF7,3)="105")), "",
IF(AND(LEFT(EF7,1)*1&lt;=2, AC7=""), 58, ""))</f>
        <v/>
      </c>
      <c r="EL7" s="75" t="str">
        <f t="shared" ref="EL7:EL41" ca="1" si="149">IF(OR(B7=0,
              AND(AC7="",LEFT(EF7,1)="3"),
              OR( LEFT(EF7,3)="103", LEFT(EF7,3)="104", LEFT(EF7,3)="105")), "",IF(OR(ISNUMBER(AC7),AC7=""), "", 58))</f>
        <v/>
      </c>
      <c r="EM7" s="75" t="str">
        <f t="shared" ref="EM7:EM41" ca="1" si="150">IF(OR(AND(AD7="", LEFT(EF7,1)="3"),
             OR( LEFT(EF7,3)="103", LEFT(EF7,3)="104", LEFT(EF7,3)="105")), "",
 IF(OR(ISNUMBER(AD7),AD7=""), "", 59))</f>
        <v/>
      </c>
      <c r="EN7" s="75" t="str">
        <f t="shared" ref="EN7:EN41" ca="1" si="151">IF(OR(B7=0,
              AND(AE7="", LEFT(EF7,1)=3),
              OR(LEFT(EF7,3)="103", LEFT(EF7,3)="104", LEFT(EF7,3)="105")), "",
IF(OR(ISNUMBER(AD7),AD7=""), "", 88))</f>
        <v/>
      </c>
      <c r="EO7" s="75" t="str">
        <f t="shared" ref="EO7:EO41" ca="1" si="152">IF(OR(B7=0,
              AND(AE7="", LEFT(EF7,1)=3),
              OR(LEFT(EF7,3)="103", LEFT(EF7,3)="104", LEFT(EF7,3)="105")), "",
IF(AND(AD7&lt;&gt;1,AD7&lt;&gt;2,AD7&lt;&gt;3,AD7&lt;&gt;""), 88,""))</f>
        <v/>
      </c>
      <c r="EP7" s="75" t="str">
        <f t="shared" ref="EP7:EP41" ca="1" si="153">IF(OR(B7=0,
              AND(AE7="", LEFT(EF7,1)=3),
              OR(LEFT(EF7,3)="103", LEFT(EF7,3)="104", LEFT(EF7,3)="105"),M7=""), "",
IF(AND(OR(LEFT(M7,3)="101", LEFT(M7,3)="102",AND(LEFT(M7,2)*1&gt;=21, LEFT(M7,2)*1&lt;=29)),L7=3, AE7=""), 88, ""))</f>
        <v/>
      </c>
      <c r="EQ7" s="75" t="str">
        <f t="shared" ref="EQ7:EQ41" ca="1" si="154">IF(OR(B7=0,
              AND(AE7="", LEFT(EF7,1)=3),
              OR(LEFT(EF7,3)="103", LEFT(EF7,3)="104", LEFT(EF7,3)="105")), "",
IF(AND(AD7="", AE7&lt;&gt;""), 88, ""))</f>
        <v/>
      </c>
      <c r="ER7" s="75" t="str">
        <f t="shared" ref="ER7:ER41" ca="1" si="155">IF(OR(B7=0,
              AND(AE7="", LEFT(EF7,1)=3),
              OR(LEFT(EF7,3)="103", LEFT(EF7,3)="104", LEFT(EF7,3)="105")), "",
IF(AND(AD7&lt;&gt;"", AE7="" ), 88, ""))</f>
        <v/>
      </c>
      <c r="ES7" s="221">
        <f t="shared" ref="ES7:ES41" si="156">IF(G7="",1,G7)</f>
        <v>1</v>
      </c>
      <c r="ET7" s="75" t="str">
        <f t="shared" ref="ET7:ET41" si="157">IF(AND(G7&lt;&gt;"",G7&lt;&gt;1,G7&lt;&gt;2,G7&lt;&gt;3,G7&lt;&gt;4,G7&lt;&gt;5,G7&lt;&gt;7,G7&lt;&gt;8,G7&lt;&gt;9),70,"")</f>
        <v/>
      </c>
      <c r="EU7" s="75" t="str">
        <f>""</f>
        <v/>
      </c>
      <c r="EV7" s="75" t="str">
        <f t="shared" ref="EV7:EV30" si="158">IF(AND(G7=1,COUNT(G8:G18)=0), 70, "")</f>
        <v/>
      </c>
      <c r="EW7" s="75" t="str">
        <f t="shared" ref="EW7:EW41" si="159">IF(AND(V7=1,AA7=1,AB7&gt;=4),18,"")</f>
        <v/>
      </c>
      <c r="EX7" s="221" t="str">
        <f>IF(B7=0,"",COUNTIF(ES$6:ES7,ES7))</f>
        <v/>
      </c>
      <c r="EY7" s="75" t="str">
        <f t="shared" ref="EY7:EY41" si="160">IF(AND(H7&lt;&gt;"",OR(H7&lt;1,H7&gt;4)), 71, "")</f>
        <v/>
      </c>
      <c r="EZ7" s="222" t="str">
        <f t="shared" ref="EZ7:EZ41" si="161">IF(G7="",IF(A7&lt;&gt;1,"",IF(OR(H7=1,H7=""),"",71)),IF(OR(H7=1,H7=""),"",71))</f>
        <v/>
      </c>
      <c r="FA7" s="75" t="str">
        <f t="shared" ref="FA7:FA41" si="162">IF(AND(G7&lt;&gt;"",COUNTIF($ES$6:$ES$17,ES7)=1,H7&lt;&gt;""), 71, "")</f>
        <v/>
      </c>
      <c r="FB7" s="75" t="str">
        <f t="shared" ref="FB7:FB62" si="163">(IF(AND(G7=1,G8="",AA7&lt;&gt;""),IF(AA7=AA8,18,IF(G9="",IF(OR(AA8=AA9,AA9=AA7),18,IF(G10="",IF(OR(AA7=AA10,AA8=AA10,AA9=AA10),18,""),"")),"")),""))</f>
        <v/>
      </c>
    </row>
    <row r="8" spans="1:162" ht="17.25">
      <c r="A8" s="27">
        <v>3</v>
      </c>
      <c r="B8" s="27">
        <f>COUNTIF('中間シート (2)'!M:M,行政集計シート※記入不要です!A8)</f>
        <v>0</v>
      </c>
      <c r="C8" s="17" t="str">
        <f>IF(OR(G8&lt;&gt;"",H8&lt;&gt;""),C7,"")</f>
        <v/>
      </c>
      <c r="D8" s="17" t="str">
        <f>IF(OR(G8&lt;&gt;"",H8&lt;&gt;""),D7,"")</f>
        <v/>
      </c>
      <c r="E8" s="17" t="str">
        <f t="shared" ref="E8:E10" si="164">IF(OR(G8&lt;&gt;"",H8&lt;&gt;""),E7,"")</f>
        <v/>
      </c>
      <c r="F8" s="216"/>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19"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20"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21">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 t="shared" si="121"/>
        <v/>
      </c>
      <c r="DK8" s="75" t="str">
        <f t="shared" si="122"/>
        <v/>
      </c>
      <c r="DL8" s="75" t="str">
        <f t="shared" si="123"/>
        <v/>
      </c>
      <c r="DM8" s="75" t="str">
        <f t="shared" si="124"/>
        <v/>
      </c>
      <c r="DN8" s="75" t="str">
        <f t="shared" si="125"/>
        <v/>
      </c>
      <c r="DO8" s="75" t="str">
        <f t="shared" si="126"/>
        <v/>
      </c>
      <c r="DP8" s="75" t="str">
        <f t="shared" si="127"/>
        <v/>
      </c>
      <c r="DQ8" s="75" t="str">
        <f t="shared" si="128"/>
        <v/>
      </c>
      <c r="DR8" s="75" t="str">
        <f t="shared" si="129"/>
        <v/>
      </c>
      <c r="DS8" s="75" t="str">
        <f t="shared" si="130"/>
        <v/>
      </c>
      <c r="DT8" s="75" t="str">
        <f t="shared" si="131"/>
        <v/>
      </c>
      <c r="DU8" s="75" t="str">
        <f t="shared" si="132"/>
        <v/>
      </c>
      <c r="DV8" s="75" t="str">
        <f t="shared" si="133"/>
        <v/>
      </c>
      <c r="DW8" s="75" t="str">
        <f t="shared" si="134"/>
        <v/>
      </c>
      <c r="DX8" s="75" t="str">
        <f t="shared" si="135"/>
        <v/>
      </c>
      <c r="DY8" s="75" t="str">
        <f t="shared" si="136"/>
        <v/>
      </c>
      <c r="DZ8" s="75" t="str">
        <f t="shared" si="137"/>
        <v/>
      </c>
      <c r="EA8" s="75" t="str">
        <f t="shared" si="138"/>
        <v/>
      </c>
      <c r="EB8" s="75" t="str">
        <f t="shared" si="139"/>
        <v/>
      </c>
      <c r="EC8" s="75" t="str">
        <f t="shared" si="140"/>
        <v/>
      </c>
      <c r="ED8" s="75" t="str">
        <f t="shared" si="141"/>
        <v/>
      </c>
      <c r="EE8" s="75" t="str">
        <f t="shared" si="142"/>
        <v/>
      </c>
      <c r="EF8" s="221" t="str">
        <f t="shared" ca="1" si="143"/>
        <v/>
      </c>
      <c r="EG8" s="221" t="str">
        <f t="shared" ca="1" si="144"/>
        <v/>
      </c>
      <c r="EH8" s="75" t="str">
        <f t="shared" ca="1" si="145"/>
        <v/>
      </c>
      <c r="EI8" s="75" t="str">
        <f t="shared" ca="1" si="146"/>
        <v/>
      </c>
      <c r="EJ8" s="75" t="str">
        <f t="shared" ca="1" si="147"/>
        <v/>
      </c>
      <c r="EK8" s="75" t="str">
        <f t="shared" ca="1" si="148"/>
        <v/>
      </c>
      <c r="EL8" s="75" t="str">
        <f t="shared" ca="1" si="149"/>
        <v/>
      </c>
      <c r="EM8" s="75" t="str">
        <f t="shared" ca="1" si="150"/>
        <v/>
      </c>
      <c r="EN8" s="75" t="str">
        <f t="shared" ca="1" si="151"/>
        <v/>
      </c>
      <c r="EO8" s="75" t="str">
        <f t="shared" ca="1" si="152"/>
        <v/>
      </c>
      <c r="EP8" s="75" t="str">
        <f t="shared" ca="1" si="153"/>
        <v/>
      </c>
      <c r="EQ8" s="75" t="str">
        <f t="shared" ca="1" si="154"/>
        <v/>
      </c>
      <c r="ER8" s="75" t="str">
        <f t="shared" ca="1" si="155"/>
        <v/>
      </c>
      <c r="ES8" s="221">
        <f t="shared" si="156"/>
        <v>1</v>
      </c>
      <c r="ET8" s="75" t="str">
        <f t="shared" si="157"/>
        <v/>
      </c>
      <c r="EU8" s="75" t="str">
        <f>""</f>
        <v/>
      </c>
      <c r="EV8" s="75" t="str">
        <f t="shared" si="158"/>
        <v/>
      </c>
      <c r="EW8" s="75" t="str">
        <f t="shared" si="159"/>
        <v/>
      </c>
      <c r="EX8" s="221" t="str">
        <f>IF(B8=0,"",COUNTIF(ES$6:ES8,ES8))</f>
        <v/>
      </c>
      <c r="EY8" s="75" t="str">
        <f t="shared" si="160"/>
        <v/>
      </c>
      <c r="EZ8" s="222" t="str">
        <f t="shared" si="161"/>
        <v/>
      </c>
      <c r="FA8" s="75" t="str">
        <f t="shared" si="162"/>
        <v/>
      </c>
      <c r="FB8" s="75" t="str">
        <f t="shared" si="163"/>
        <v/>
      </c>
    </row>
    <row r="9" spans="1:162" ht="17.25">
      <c r="A9" s="27">
        <v>4</v>
      </c>
      <c r="B9" s="27">
        <f>COUNTIF('中間シート (2)'!M:M,行政集計シート※記入不要です!A9)</f>
        <v>0</v>
      </c>
      <c r="C9" s="17" t="str">
        <f>IF(OR(G9&lt;&gt;"",H9&lt;&gt;""),C8,"")</f>
        <v/>
      </c>
      <c r="D9" s="17" t="str">
        <f t="shared" ref="D9:D10" si="165">IF(OR(G9&lt;&gt;"",H9&lt;&gt;""),D8,"")</f>
        <v/>
      </c>
      <c r="E9" s="17" t="str">
        <f t="shared" si="164"/>
        <v/>
      </c>
      <c r="F9" s="216"/>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19"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20"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21">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 t="shared" si="121"/>
        <v/>
      </c>
      <c r="DK9" s="75" t="str">
        <f t="shared" si="122"/>
        <v/>
      </c>
      <c r="DL9" s="75" t="str">
        <f t="shared" si="123"/>
        <v/>
      </c>
      <c r="DM9" s="75" t="str">
        <f t="shared" si="124"/>
        <v/>
      </c>
      <c r="DN9" s="75" t="str">
        <f t="shared" si="125"/>
        <v/>
      </c>
      <c r="DO9" s="75" t="str">
        <f t="shared" si="126"/>
        <v/>
      </c>
      <c r="DP9" s="75" t="str">
        <f t="shared" si="127"/>
        <v/>
      </c>
      <c r="DQ9" s="75" t="str">
        <f t="shared" si="128"/>
        <v/>
      </c>
      <c r="DR9" s="75" t="str">
        <f t="shared" si="129"/>
        <v/>
      </c>
      <c r="DS9" s="75" t="str">
        <f t="shared" si="130"/>
        <v/>
      </c>
      <c r="DT9" s="75" t="str">
        <f t="shared" si="131"/>
        <v/>
      </c>
      <c r="DU9" s="75" t="str">
        <f t="shared" si="132"/>
        <v/>
      </c>
      <c r="DV9" s="75" t="str">
        <f t="shared" si="133"/>
        <v/>
      </c>
      <c r="DW9" s="75" t="str">
        <f t="shared" si="134"/>
        <v/>
      </c>
      <c r="DX9" s="75" t="str">
        <f t="shared" si="135"/>
        <v/>
      </c>
      <c r="DY9" s="75" t="str">
        <f t="shared" si="136"/>
        <v/>
      </c>
      <c r="DZ9" s="75" t="str">
        <f t="shared" si="137"/>
        <v/>
      </c>
      <c r="EA9" s="75" t="str">
        <f t="shared" si="138"/>
        <v/>
      </c>
      <c r="EB9" s="75" t="str">
        <f t="shared" si="139"/>
        <v/>
      </c>
      <c r="EC9" s="75" t="str">
        <f t="shared" si="140"/>
        <v/>
      </c>
      <c r="ED9" s="75" t="str">
        <f t="shared" si="141"/>
        <v/>
      </c>
      <c r="EE9" s="75" t="str">
        <f t="shared" si="142"/>
        <v/>
      </c>
      <c r="EF9" s="221" t="str">
        <f t="shared" ca="1" si="143"/>
        <v/>
      </c>
      <c r="EG9" s="221" t="str">
        <f t="shared" ca="1" si="144"/>
        <v/>
      </c>
      <c r="EH9" s="75" t="str">
        <f t="shared" ca="1" si="145"/>
        <v/>
      </c>
      <c r="EI9" s="75" t="str">
        <f t="shared" ca="1" si="146"/>
        <v/>
      </c>
      <c r="EJ9" s="75" t="str">
        <f t="shared" ca="1" si="147"/>
        <v/>
      </c>
      <c r="EK9" s="75" t="str">
        <f t="shared" ca="1" si="148"/>
        <v/>
      </c>
      <c r="EL9" s="75" t="str">
        <f t="shared" ca="1" si="149"/>
        <v/>
      </c>
      <c r="EM9" s="75" t="str">
        <f t="shared" ca="1" si="150"/>
        <v/>
      </c>
      <c r="EN9" s="75" t="str">
        <f t="shared" ca="1" si="151"/>
        <v/>
      </c>
      <c r="EO9" s="75" t="str">
        <f t="shared" ca="1" si="152"/>
        <v/>
      </c>
      <c r="EP9" s="75" t="str">
        <f t="shared" ca="1" si="153"/>
        <v/>
      </c>
      <c r="EQ9" s="75" t="str">
        <f t="shared" ca="1" si="154"/>
        <v/>
      </c>
      <c r="ER9" s="75" t="str">
        <f t="shared" ca="1" si="155"/>
        <v/>
      </c>
      <c r="ES9" s="221">
        <f t="shared" si="156"/>
        <v>1</v>
      </c>
      <c r="ET9" s="75" t="str">
        <f t="shared" si="157"/>
        <v/>
      </c>
      <c r="EU9" s="75" t="str">
        <f>""</f>
        <v/>
      </c>
      <c r="EV9" s="75" t="str">
        <f t="shared" si="158"/>
        <v/>
      </c>
      <c r="EW9" s="75" t="str">
        <f t="shared" si="159"/>
        <v/>
      </c>
      <c r="EX9" s="221" t="str">
        <f>IF(B9=0,"",COUNTIF(ES$6:ES9,ES9))</f>
        <v/>
      </c>
      <c r="EY9" s="75" t="str">
        <f t="shared" si="160"/>
        <v/>
      </c>
      <c r="EZ9" s="222" t="str">
        <f t="shared" si="161"/>
        <v/>
      </c>
      <c r="FA9" s="75" t="str">
        <f t="shared" si="162"/>
        <v/>
      </c>
      <c r="FB9" s="75" t="str">
        <f t="shared" si="163"/>
        <v/>
      </c>
    </row>
    <row r="10" spans="1:162" ht="13.5" customHeight="1">
      <c r="A10" s="27">
        <v>5</v>
      </c>
      <c r="B10" s="27">
        <f>COUNTIF('中間シート (2)'!M:M,行政集計シート※記入不要です!A10)</f>
        <v>0</v>
      </c>
      <c r="C10" s="17" t="str">
        <f t="shared" ref="C10" si="166">IF(OR(G10&lt;&gt;"",H10&lt;&gt;""),C9,"")</f>
        <v/>
      </c>
      <c r="D10" s="17" t="str">
        <f t="shared" si="165"/>
        <v/>
      </c>
      <c r="E10" s="17" t="str">
        <f t="shared" si="164"/>
        <v/>
      </c>
      <c r="F10" s="216"/>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19"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20"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21">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 t="shared" si="121"/>
        <v/>
      </c>
      <c r="DK10" s="75" t="str">
        <f t="shared" si="122"/>
        <v/>
      </c>
      <c r="DL10" s="75" t="str">
        <f t="shared" si="123"/>
        <v/>
      </c>
      <c r="DM10" s="75" t="str">
        <f t="shared" si="124"/>
        <v/>
      </c>
      <c r="DN10" s="75" t="str">
        <f t="shared" si="125"/>
        <v/>
      </c>
      <c r="DO10" s="75" t="str">
        <f t="shared" si="126"/>
        <v/>
      </c>
      <c r="DP10" s="75" t="str">
        <f t="shared" si="127"/>
        <v/>
      </c>
      <c r="DQ10" s="75" t="str">
        <f t="shared" si="128"/>
        <v/>
      </c>
      <c r="DR10" s="75" t="str">
        <f t="shared" si="129"/>
        <v/>
      </c>
      <c r="DS10" s="75" t="str">
        <f t="shared" si="130"/>
        <v/>
      </c>
      <c r="DT10" s="75" t="str">
        <f t="shared" si="131"/>
        <v/>
      </c>
      <c r="DU10" s="75" t="str">
        <f t="shared" si="132"/>
        <v/>
      </c>
      <c r="DV10" s="75" t="str">
        <f t="shared" si="133"/>
        <v/>
      </c>
      <c r="DW10" s="75" t="str">
        <f t="shared" si="134"/>
        <v/>
      </c>
      <c r="DX10" s="75" t="str">
        <f t="shared" si="135"/>
        <v/>
      </c>
      <c r="DY10" s="75" t="str">
        <f t="shared" si="136"/>
        <v/>
      </c>
      <c r="DZ10" s="75" t="str">
        <f t="shared" si="137"/>
        <v/>
      </c>
      <c r="EA10" s="75" t="str">
        <f t="shared" si="138"/>
        <v/>
      </c>
      <c r="EB10" s="75" t="str">
        <f t="shared" si="139"/>
        <v/>
      </c>
      <c r="EC10" s="75" t="str">
        <f t="shared" si="140"/>
        <v/>
      </c>
      <c r="ED10" s="75" t="str">
        <f t="shared" si="141"/>
        <v/>
      </c>
      <c r="EE10" s="75" t="str">
        <f t="shared" si="142"/>
        <v/>
      </c>
      <c r="EF10" s="221" t="str">
        <f t="shared" ca="1" si="143"/>
        <v/>
      </c>
      <c r="EG10" s="221" t="str">
        <f t="shared" ca="1" si="144"/>
        <v/>
      </c>
      <c r="EH10" s="75" t="str">
        <f t="shared" ca="1" si="145"/>
        <v/>
      </c>
      <c r="EI10" s="75" t="str">
        <f t="shared" ca="1" si="146"/>
        <v/>
      </c>
      <c r="EJ10" s="75" t="str">
        <f t="shared" ca="1" si="147"/>
        <v/>
      </c>
      <c r="EK10" s="75" t="str">
        <f t="shared" ca="1" si="148"/>
        <v/>
      </c>
      <c r="EL10" s="75" t="str">
        <f t="shared" ca="1" si="149"/>
        <v/>
      </c>
      <c r="EM10" s="75" t="str">
        <f t="shared" ca="1" si="150"/>
        <v/>
      </c>
      <c r="EN10" s="75" t="str">
        <f t="shared" ca="1" si="151"/>
        <v/>
      </c>
      <c r="EO10" s="75" t="str">
        <f t="shared" ca="1" si="152"/>
        <v/>
      </c>
      <c r="EP10" s="75" t="str">
        <f t="shared" ca="1" si="153"/>
        <v/>
      </c>
      <c r="EQ10" s="75" t="str">
        <f t="shared" ca="1" si="154"/>
        <v/>
      </c>
      <c r="ER10" s="75" t="str">
        <f t="shared" ca="1" si="155"/>
        <v/>
      </c>
      <c r="ES10" s="221">
        <f t="shared" si="156"/>
        <v>1</v>
      </c>
      <c r="ET10" s="75" t="str">
        <f t="shared" si="157"/>
        <v/>
      </c>
      <c r="EU10" s="75" t="str">
        <f>""</f>
        <v/>
      </c>
      <c r="EV10" s="75" t="str">
        <f t="shared" si="158"/>
        <v/>
      </c>
      <c r="EW10" s="75" t="str">
        <f t="shared" si="159"/>
        <v/>
      </c>
      <c r="EX10" s="221" t="str">
        <f>IF(B10=0,"",COUNTIF(ES$6:ES10,ES10))</f>
        <v/>
      </c>
      <c r="EY10" s="75" t="str">
        <f t="shared" si="160"/>
        <v/>
      </c>
      <c r="EZ10" s="222" t="str">
        <f t="shared" si="161"/>
        <v/>
      </c>
      <c r="FA10" s="75" t="str">
        <f t="shared" si="162"/>
        <v/>
      </c>
      <c r="FB10" s="75" t="str">
        <f t="shared" si="163"/>
        <v/>
      </c>
    </row>
    <row r="11" spans="1:162" ht="17.25">
      <c r="A11" s="27">
        <v>6</v>
      </c>
      <c r="B11" s="27">
        <f>COUNTIF('中間シート (2)'!M:M,行政集計シート※記入不要です!A11)</f>
        <v>0</v>
      </c>
      <c r="C11" s="217" t="str">
        <f>IF(OR(G11&lt;&gt;"",H11&lt;&gt;""),C10,"")</f>
        <v/>
      </c>
      <c r="D11" s="217" t="str">
        <f>IF(OR(G11&lt;&gt;"",H11&lt;&gt;""),D10,"")</f>
        <v/>
      </c>
      <c r="E11" s="217" t="str">
        <f>IF(OR(G11&lt;&gt;"",H11&lt;&gt;""),E10,"")</f>
        <v/>
      </c>
      <c r="F11" s="218"/>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19"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20"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21">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 t="shared" si="121"/>
        <v/>
      </c>
      <c r="DK11" s="75" t="str">
        <f t="shared" si="122"/>
        <v/>
      </c>
      <c r="DL11" s="75" t="str">
        <f t="shared" si="123"/>
        <v/>
      </c>
      <c r="DM11" s="75" t="str">
        <f t="shared" si="124"/>
        <v/>
      </c>
      <c r="DN11" s="75" t="str">
        <f t="shared" si="125"/>
        <v/>
      </c>
      <c r="DO11" s="75" t="str">
        <f t="shared" si="126"/>
        <v/>
      </c>
      <c r="DP11" s="75" t="str">
        <f t="shared" si="127"/>
        <v/>
      </c>
      <c r="DQ11" s="75" t="str">
        <f t="shared" si="128"/>
        <v/>
      </c>
      <c r="DR11" s="75" t="str">
        <f t="shared" si="129"/>
        <v/>
      </c>
      <c r="DS11" s="75" t="str">
        <f t="shared" si="130"/>
        <v/>
      </c>
      <c r="DT11" s="75" t="str">
        <f t="shared" si="131"/>
        <v/>
      </c>
      <c r="DU11" s="75" t="str">
        <f t="shared" si="132"/>
        <v/>
      </c>
      <c r="DV11" s="75" t="str">
        <f t="shared" si="133"/>
        <v/>
      </c>
      <c r="DW11" s="75" t="str">
        <f t="shared" si="134"/>
        <v/>
      </c>
      <c r="DX11" s="75" t="str">
        <f t="shared" si="135"/>
        <v/>
      </c>
      <c r="DY11" s="75" t="str">
        <f t="shared" si="136"/>
        <v/>
      </c>
      <c r="DZ11" s="75" t="str">
        <f t="shared" si="137"/>
        <v/>
      </c>
      <c r="EA11" s="75" t="str">
        <f t="shared" si="138"/>
        <v/>
      </c>
      <c r="EB11" s="75" t="str">
        <f t="shared" si="139"/>
        <v/>
      </c>
      <c r="EC11" s="75" t="str">
        <f t="shared" si="140"/>
        <v/>
      </c>
      <c r="ED11" s="75" t="str">
        <f t="shared" si="141"/>
        <v/>
      </c>
      <c r="EE11" s="75" t="str">
        <f t="shared" si="142"/>
        <v/>
      </c>
      <c r="EF11" s="221" t="str">
        <f t="shared" ca="1" si="143"/>
        <v/>
      </c>
      <c r="EG11" s="221" t="str">
        <f t="shared" ca="1" si="144"/>
        <v/>
      </c>
      <c r="EH11" s="75" t="str">
        <f t="shared" ca="1" si="145"/>
        <v/>
      </c>
      <c r="EI11" s="75" t="str">
        <f t="shared" ca="1" si="146"/>
        <v/>
      </c>
      <c r="EJ11" s="75" t="str">
        <f t="shared" ca="1" si="147"/>
        <v/>
      </c>
      <c r="EK11" s="75" t="str">
        <f t="shared" ca="1" si="148"/>
        <v/>
      </c>
      <c r="EL11" s="75" t="str">
        <f t="shared" ca="1" si="149"/>
        <v/>
      </c>
      <c r="EM11" s="75" t="str">
        <f t="shared" ca="1" si="150"/>
        <v/>
      </c>
      <c r="EN11" s="75" t="str">
        <f t="shared" ca="1" si="151"/>
        <v/>
      </c>
      <c r="EO11" s="75" t="str">
        <f t="shared" ca="1" si="152"/>
        <v/>
      </c>
      <c r="EP11" s="75" t="str">
        <f t="shared" ca="1" si="153"/>
        <v/>
      </c>
      <c r="EQ11" s="75" t="str">
        <f t="shared" ca="1" si="154"/>
        <v/>
      </c>
      <c r="ER11" s="75" t="str">
        <f t="shared" ca="1" si="155"/>
        <v/>
      </c>
      <c r="ES11" s="221">
        <f t="shared" si="156"/>
        <v>1</v>
      </c>
      <c r="ET11" s="75" t="str">
        <f t="shared" si="157"/>
        <v/>
      </c>
      <c r="EU11" s="75" t="str">
        <f>""</f>
        <v/>
      </c>
      <c r="EV11" s="75" t="str">
        <f t="shared" si="158"/>
        <v/>
      </c>
      <c r="EW11" s="75" t="str">
        <f t="shared" si="159"/>
        <v/>
      </c>
      <c r="EX11" s="221" t="str">
        <f>IF(B11=0,"",COUNTIF(ES$6:ES11,ES11))</f>
        <v/>
      </c>
      <c r="EY11" s="75" t="str">
        <f t="shared" si="160"/>
        <v/>
      </c>
      <c r="EZ11" s="222" t="str">
        <f t="shared" si="161"/>
        <v/>
      </c>
      <c r="FA11" s="75" t="str">
        <f t="shared" si="162"/>
        <v/>
      </c>
      <c r="FB11" s="75" t="str">
        <f t="shared" si="163"/>
        <v/>
      </c>
    </row>
    <row r="12" spans="1:162" ht="17.25">
      <c r="A12" s="27">
        <v>7</v>
      </c>
      <c r="B12" s="27">
        <f>COUNTIF('中間シート (2)'!M:M,行政集計シート※記入不要です!A12)</f>
        <v>0</v>
      </c>
      <c r="C12" s="217" t="str">
        <f t="shared" ref="C12:C15" si="167">IF(OR(G12&lt;&gt;"",H12&lt;&gt;""),C11,"")</f>
        <v/>
      </c>
      <c r="D12" s="217" t="str">
        <f t="shared" ref="D12:D15" si="168">IF(OR(G12&lt;&gt;"",H12&lt;&gt;""),D11,"")</f>
        <v/>
      </c>
      <c r="E12" s="217" t="str">
        <f t="shared" ref="E12:E15" si="169">IF(OR(G12&lt;&gt;"",H12&lt;&gt;""),E11,"")</f>
        <v/>
      </c>
      <c r="F12" s="218"/>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19"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20"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21">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 t="shared" si="121"/>
        <v/>
      </c>
      <c r="DK12" s="75" t="str">
        <f t="shared" si="122"/>
        <v/>
      </c>
      <c r="DL12" s="75" t="str">
        <f t="shared" si="123"/>
        <v/>
      </c>
      <c r="DM12" s="75" t="str">
        <f t="shared" si="124"/>
        <v/>
      </c>
      <c r="DN12" s="75" t="str">
        <f t="shared" si="125"/>
        <v/>
      </c>
      <c r="DO12" s="75" t="str">
        <f t="shared" si="126"/>
        <v/>
      </c>
      <c r="DP12" s="75" t="str">
        <f t="shared" si="127"/>
        <v/>
      </c>
      <c r="DQ12" s="75" t="str">
        <f t="shared" si="128"/>
        <v/>
      </c>
      <c r="DR12" s="75" t="str">
        <f t="shared" si="129"/>
        <v/>
      </c>
      <c r="DS12" s="75" t="str">
        <f t="shared" si="130"/>
        <v/>
      </c>
      <c r="DT12" s="75" t="str">
        <f t="shared" si="131"/>
        <v/>
      </c>
      <c r="DU12" s="75" t="str">
        <f t="shared" si="132"/>
        <v/>
      </c>
      <c r="DV12" s="75" t="str">
        <f t="shared" si="133"/>
        <v/>
      </c>
      <c r="DW12" s="75" t="str">
        <f t="shared" si="134"/>
        <v/>
      </c>
      <c r="DX12" s="75" t="str">
        <f t="shared" si="135"/>
        <v/>
      </c>
      <c r="DY12" s="75" t="str">
        <f t="shared" si="136"/>
        <v/>
      </c>
      <c r="DZ12" s="75" t="str">
        <f t="shared" si="137"/>
        <v/>
      </c>
      <c r="EA12" s="75" t="str">
        <f t="shared" si="138"/>
        <v/>
      </c>
      <c r="EB12" s="75" t="str">
        <f t="shared" si="139"/>
        <v/>
      </c>
      <c r="EC12" s="75" t="str">
        <f t="shared" si="140"/>
        <v/>
      </c>
      <c r="ED12" s="75" t="str">
        <f t="shared" si="141"/>
        <v/>
      </c>
      <c r="EE12" s="75" t="str">
        <f t="shared" si="142"/>
        <v/>
      </c>
      <c r="EF12" s="221" t="str">
        <f t="shared" ca="1" si="143"/>
        <v/>
      </c>
      <c r="EG12" s="221" t="str">
        <f t="shared" ca="1" si="144"/>
        <v/>
      </c>
      <c r="EH12" s="75" t="str">
        <f t="shared" ca="1" si="145"/>
        <v/>
      </c>
      <c r="EI12" s="75" t="str">
        <f t="shared" ca="1" si="146"/>
        <v/>
      </c>
      <c r="EJ12" s="75" t="str">
        <f t="shared" ca="1" si="147"/>
        <v/>
      </c>
      <c r="EK12" s="75" t="str">
        <f t="shared" ca="1" si="148"/>
        <v/>
      </c>
      <c r="EL12" s="75" t="str">
        <f t="shared" ca="1" si="149"/>
        <v/>
      </c>
      <c r="EM12" s="75" t="str">
        <f t="shared" ca="1" si="150"/>
        <v/>
      </c>
      <c r="EN12" s="75" t="str">
        <f t="shared" ca="1" si="151"/>
        <v/>
      </c>
      <c r="EO12" s="75" t="str">
        <f t="shared" ca="1" si="152"/>
        <v/>
      </c>
      <c r="EP12" s="75" t="str">
        <f t="shared" ca="1" si="153"/>
        <v/>
      </c>
      <c r="EQ12" s="75" t="str">
        <f t="shared" ca="1" si="154"/>
        <v/>
      </c>
      <c r="ER12" s="75" t="str">
        <f t="shared" ca="1" si="155"/>
        <v/>
      </c>
      <c r="ES12" s="221">
        <f t="shared" si="156"/>
        <v>1</v>
      </c>
      <c r="ET12" s="75" t="str">
        <f t="shared" si="157"/>
        <v/>
      </c>
      <c r="EU12" s="75" t="str">
        <f>""</f>
        <v/>
      </c>
      <c r="EV12" s="75" t="str">
        <f t="shared" si="158"/>
        <v/>
      </c>
      <c r="EW12" s="75" t="str">
        <f t="shared" si="159"/>
        <v/>
      </c>
      <c r="EX12" s="221" t="str">
        <f>IF(B12=0,"",COUNTIF(ES$6:ES12,ES12))</f>
        <v/>
      </c>
      <c r="EY12" s="75" t="str">
        <f t="shared" si="160"/>
        <v/>
      </c>
      <c r="EZ12" s="222" t="str">
        <f t="shared" si="161"/>
        <v/>
      </c>
      <c r="FA12" s="75" t="str">
        <f t="shared" si="162"/>
        <v/>
      </c>
      <c r="FB12" s="75" t="str">
        <f t="shared" si="163"/>
        <v/>
      </c>
    </row>
    <row r="13" spans="1:162" ht="17.25">
      <c r="A13" s="27">
        <v>8</v>
      </c>
      <c r="B13" s="27">
        <f>COUNTIF('中間シート (2)'!M:M,行政集計シート※記入不要です!A13)</f>
        <v>0</v>
      </c>
      <c r="C13" s="217" t="str">
        <f t="shared" si="167"/>
        <v/>
      </c>
      <c r="D13" s="217" t="str">
        <f t="shared" si="168"/>
        <v/>
      </c>
      <c r="E13" s="217" t="str">
        <f t="shared" si="169"/>
        <v/>
      </c>
      <c r="F13" s="218"/>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19"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20"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21">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 t="shared" si="121"/>
        <v/>
      </c>
      <c r="DK13" s="75" t="str">
        <f t="shared" si="122"/>
        <v/>
      </c>
      <c r="DL13" s="75" t="str">
        <f t="shared" si="123"/>
        <v/>
      </c>
      <c r="DM13" s="75" t="str">
        <f t="shared" si="124"/>
        <v/>
      </c>
      <c r="DN13" s="75" t="str">
        <f t="shared" si="125"/>
        <v/>
      </c>
      <c r="DO13" s="75" t="str">
        <f t="shared" si="126"/>
        <v/>
      </c>
      <c r="DP13" s="75" t="str">
        <f t="shared" si="127"/>
        <v/>
      </c>
      <c r="DQ13" s="75" t="str">
        <f t="shared" si="128"/>
        <v/>
      </c>
      <c r="DR13" s="75" t="str">
        <f t="shared" si="129"/>
        <v/>
      </c>
      <c r="DS13" s="75" t="str">
        <f t="shared" si="130"/>
        <v/>
      </c>
      <c r="DT13" s="75" t="str">
        <f t="shared" si="131"/>
        <v/>
      </c>
      <c r="DU13" s="75" t="str">
        <f t="shared" si="132"/>
        <v/>
      </c>
      <c r="DV13" s="75" t="str">
        <f t="shared" si="133"/>
        <v/>
      </c>
      <c r="DW13" s="75" t="str">
        <f t="shared" si="134"/>
        <v/>
      </c>
      <c r="DX13" s="75" t="str">
        <f t="shared" si="135"/>
        <v/>
      </c>
      <c r="DY13" s="75" t="str">
        <f t="shared" si="136"/>
        <v/>
      </c>
      <c r="DZ13" s="75" t="str">
        <f t="shared" si="137"/>
        <v/>
      </c>
      <c r="EA13" s="75" t="str">
        <f t="shared" si="138"/>
        <v/>
      </c>
      <c r="EB13" s="75" t="str">
        <f t="shared" si="139"/>
        <v/>
      </c>
      <c r="EC13" s="75" t="str">
        <f t="shared" si="140"/>
        <v/>
      </c>
      <c r="ED13" s="75" t="str">
        <f t="shared" si="141"/>
        <v/>
      </c>
      <c r="EE13" s="75" t="str">
        <f t="shared" si="142"/>
        <v/>
      </c>
      <c r="EF13" s="221" t="str">
        <f t="shared" ca="1" si="143"/>
        <v/>
      </c>
      <c r="EG13" s="221" t="str">
        <f t="shared" ca="1" si="144"/>
        <v/>
      </c>
      <c r="EH13" s="75" t="str">
        <f t="shared" ca="1" si="145"/>
        <v/>
      </c>
      <c r="EI13" s="75" t="str">
        <f t="shared" ca="1" si="146"/>
        <v/>
      </c>
      <c r="EJ13" s="75" t="str">
        <f t="shared" ca="1" si="147"/>
        <v/>
      </c>
      <c r="EK13" s="75" t="str">
        <f t="shared" ca="1" si="148"/>
        <v/>
      </c>
      <c r="EL13" s="75" t="str">
        <f t="shared" ca="1" si="149"/>
        <v/>
      </c>
      <c r="EM13" s="75" t="str">
        <f t="shared" ca="1" si="150"/>
        <v/>
      </c>
      <c r="EN13" s="75" t="str">
        <f t="shared" ca="1" si="151"/>
        <v/>
      </c>
      <c r="EO13" s="75" t="str">
        <f t="shared" ca="1" si="152"/>
        <v/>
      </c>
      <c r="EP13" s="75" t="str">
        <f t="shared" ca="1" si="153"/>
        <v/>
      </c>
      <c r="EQ13" s="75" t="str">
        <f t="shared" ca="1" si="154"/>
        <v/>
      </c>
      <c r="ER13" s="75" t="str">
        <f t="shared" ca="1" si="155"/>
        <v/>
      </c>
      <c r="ES13" s="221">
        <f t="shared" si="156"/>
        <v>1</v>
      </c>
      <c r="ET13" s="75" t="str">
        <f t="shared" si="157"/>
        <v/>
      </c>
      <c r="EU13" s="75" t="str">
        <f>""</f>
        <v/>
      </c>
      <c r="EV13" s="75" t="str">
        <f t="shared" si="158"/>
        <v/>
      </c>
      <c r="EW13" s="75" t="str">
        <f t="shared" si="159"/>
        <v/>
      </c>
      <c r="EX13" s="221" t="str">
        <f>IF(B13=0,"",COUNTIF(ES$6:ES13,ES13))</f>
        <v/>
      </c>
      <c r="EY13" s="75" t="str">
        <f t="shared" si="160"/>
        <v/>
      </c>
      <c r="EZ13" s="222" t="str">
        <f t="shared" si="161"/>
        <v/>
      </c>
      <c r="FA13" s="75" t="str">
        <f t="shared" si="162"/>
        <v/>
      </c>
      <c r="FB13" s="75" t="str">
        <f t="shared" si="163"/>
        <v/>
      </c>
    </row>
    <row r="14" spans="1:162" ht="15" customHeight="1">
      <c r="A14" s="27">
        <v>9</v>
      </c>
      <c r="B14" s="27">
        <f>COUNTIF('中間シート (2)'!M:M,行政集計シート※記入不要です!A14)</f>
        <v>0</v>
      </c>
      <c r="C14" s="217" t="str">
        <f t="shared" si="167"/>
        <v/>
      </c>
      <c r="D14" s="217" t="str">
        <f t="shared" si="168"/>
        <v/>
      </c>
      <c r="E14" s="217" t="str">
        <f t="shared" si="169"/>
        <v/>
      </c>
      <c r="F14" s="218"/>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19"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20"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21">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 t="shared" si="121"/>
        <v/>
      </c>
      <c r="DK14" s="75" t="str">
        <f t="shared" si="122"/>
        <v/>
      </c>
      <c r="DL14" s="75" t="str">
        <f t="shared" si="123"/>
        <v/>
      </c>
      <c r="DM14" s="75" t="str">
        <f t="shared" si="124"/>
        <v/>
      </c>
      <c r="DN14" s="75" t="str">
        <f t="shared" si="125"/>
        <v/>
      </c>
      <c r="DO14" s="75" t="str">
        <f t="shared" si="126"/>
        <v/>
      </c>
      <c r="DP14" s="75" t="str">
        <f t="shared" si="127"/>
        <v/>
      </c>
      <c r="DQ14" s="75" t="str">
        <f t="shared" si="128"/>
        <v/>
      </c>
      <c r="DR14" s="75" t="str">
        <f t="shared" si="129"/>
        <v/>
      </c>
      <c r="DS14" s="75" t="str">
        <f t="shared" si="130"/>
        <v/>
      </c>
      <c r="DT14" s="75" t="str">
        <f t="shared" si="131"/>
        <v/>
      </c>
      <c r="DU14" s="75" t="str">
        <f t="shared" si="132"/>
        <v/>
      </c>
      <c r="DV14" s="75" t="str">
        <f t="shared" si="133"/>
        <v/>
      </c>
      <c r="DW14" s="75" t="str">
        <f t="shared" si="134"/>
        <v/>
      </c>
      <c r="DX14" s="75" t="str">
        <f t="shared" si="135"/>
        <v/>
      </c>
      <c r="DY14" s="75" t="str">
        <f t="shared" si="136"/>
        <v/>
      </c>
      <c r="DZ14" s="75" t="str">
        <f t="shared" si="137"/>
        <v/>
      </c>
      <c r="EA14" s="75" t="str">
        <f t="shared" si="138"/>
        <v/>
      </c>
      <c r="EB14" s="75" t="str">
        <f t="shared" si="139"/>
        <v/>
      </c>
      <c r="EC14" s="75" t="str">
        <f t="shared" si="140"/>
        <v/>
      </c>
      <c r="ED14" s="75" t="str">
        <f t="shared" si="141"/>
        <v/>
      </c>
      <c r="EE14" s="75" t="str">
        <f t="shared" si="142"/>
        <v/>
      </c>
      <c r="EF14" s="221" t="str">
        <f t="shared" ca="1" si="143"/>
        <v/>
      </c>
      <c r="EG14" s="221" t="str">
        <f t="shared" ca="1" si="144"/>
        <v/>
      </c>
      <c r="EH14" s="75" t="str">
        <f t="shared" ca="1" si="145"/>
        <v/>
      </c>
      <c r="EI14" s="75" t="str">
        <f t="shared" ca="1" si="146"/>
        <v/>
      </c>
      <c r="EJ14" s="75" t="str">
        <f t="shared" ca="1" si="147"/>
        <v/>
      </c>
      <c r="EK14" s="75" t="str">
        <f t="shared" ca="1" si="148"/>
        <v/>
      </c>
      <c r="EL14" s="75" t="str">
        <f t="shared" ca="1" si="149"/>
        <v/>
      </c>
      <c r="EM14" s="75" t="str">
        <f t="shared" ca="1" si="150"/>
        <v/>
      </c>
      <c r="EN14" s="75" t="str">
        <f t="shared" ca="1" si="151"/>
        <v/>
      </c>
      <c r="EO14" s="75" t="str">
        <f t="shared" ca="1" si="152"/>
        <v/>
      </c>
      <c r="EP14" s="75" t="str">
        <f t="shared" ca="1" si="153"/>
        <v/>
      </c>
      <c r="EQ14" s="75" t="str">
        <f t="shared" ca="1" si="154"/>
        <v/>
      </c>
      <c r="ER14" s="75" t="str">
        <f t="shared" ca="1" si="155"/>
        <v/>
      </c>
      <c r="ES14" s="221">
        <f t="shared" si="156"/>
        <v>1</v>
      </c>
      <c r="ET14" s="75" t="str">
        <f t="shared" si="157"/>
        <v/>
      </c>
      <c r="EU14" s="75" t="str">
        <f>""</f>
        <v/>
      </c>
      <c r="EV14" s="75" t="str">
        <f t="shared" si="158"/>
        <v/>
      </c>
      <c r="EW14" s="75" t="str">
        <f t="shared" si="159"/>
        <v/>
      </c>
      <c r="EX14" s="221" t="str">
        <f>IF(B14=0,"",COUNTIF(ES$6:ES14,ES14))</f>
        <v/>
      </c>
      <c r="EY14" s="75" t="str">
        <f t="shared" si="160"/>
        <v/>
      </c>
      <c r="EZ14" s="222" t="str">
        <f t="shared" si="161"/>
        <v/>
      </c>
      <c r="FA14" s="75" t="str">
        <f t="shared" si="162"/>
        <v/>
      </c>
      <c r="FB14" s="75" t="str">
        <f t="shared" si="163"/>
        <v/>
      </c>
    </row>
    <row r="15" spans="1:162" ht="17.25">
      <c r="A15" s="27">
        <v>10</v>
      </c>
      <c r="B15" s="27">
        <f>COUNTIF('中間シート (2)'!M:M,行政集計シート※記入不要です!A15)</f>
        <v>0</v>
      </c>
      <c r="C15" s="217" t="str">
        <f t="shared" si="167"/>
        <v/>
      </c>
      <c r="D15" s="217" t="str">
        <f t="shared" si="168"/>
        <v/>
      </c>
      <c r="E15" s="217" t="str">
        <f t="shared" si="169"/>
        <v/>
      </c>
      <c r="F15" s="218"/>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19"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20"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21">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 t="shared" si="121"/>
        <v/>
      </c>
      <c r="DK15" s="75" t="str">
        <f t="shared" si="122"/>
        <v/>
      </c>
      <c r="DL15" s="75" t="str">
        <f t="shared" si="123"/>
        <v/>
      </c>
      <c r="DM15" s="75" t="str">
        <f t="shared" si="124"/>
        <v/>
      </c>
      <c r="DN15" s="75" t="str">
        <f t="shared" si="125"/>
        <v/>
      </c>
      <c r="DO15" s="75" t="str">
        <f t="shared" si="126"/>
        <v/>
      </c>
      <c r="DP15" s="75" t="str">
        <f t="shared" si="127"/>
        <v/>
      </c>
      <c r="DQ15" s="75" t="str">
        <f t="shared" si="128"/>
        <v/>
      </c>
      <c r="DR15" s="75" t="str">
        <f t="shared" si="129"/>
        <v/>
      </c>
      <c r="DS15" s="75" t="str">
        <f t="shared" si="130"/>
        <v/>
      </c>
      <c r="DT15" s="75" t="str">
        <f t="shared" si="131"/>
        <v/>
      </c>
      <c r="DU15" s="75" t="str">
        <f t="shared" si="132"/>
        <v/>
      </c>
      <c r="DV15" s="75" t="str">
        <f t="shared" si="133"/>
        <v/>
      </c>
      <c r="DW15" s="75" t="str">
        <f t="shared" si="134"/>
        <v/>
      </c>
      <c r="DX15" s="75" t="str">
        <f t="shared" si="135"/>
        <v/>
      </c>
      <c r="DY15" s="75" t="str">
        <f t="shared" si="136"/>
        <v/>
      </c>
      <c r="DZ15" s="75" t="str">
        <f t="shared" si="137"/>
        <v/>
      </c>
      <c r="EA15" s="75" t="str">
        <f t="shared" si="138"/>
        <v/>
      </c>
      <c r="EB15" s="75" t="str">
        <f t="shared" si="139"/>
        <v/>
      </c>
      <c r="EC15" s="75" t="str">
        <f t="shared" si="140"/>
        <v/>
      </c>
      <c r="ED15" s="75" t="str">
        <f t="shared" si="141"/>
        <v/>
      </c>
      <c r="EE15" s="75" t="str">
        <f t="shared" si="142"/>
        <v/>
      </c>
      <c r="EF15" s="221" t="str">
        <f t="shared" ca="1" si="143"/>
        <v/>
      </c>
      <c r="EG15" s="221" t="str">
        <f t="shared" ca="1" si="144"/>
        <v/>
      </c>
      <c r="EH15" s="75" t="str">
        <f t="shared" ca="1" si="145"/>
        <v/>
      </c>
      <c r="EI15" s="75" t="str">
        <f t="shared" ca="1" si="146"/>
        <v/>
      </c>
      <c r="EJ15" s="75" t="str">
        <f t="shared" ca="1" si="147"/>
        <v/>
      </c>
      <c r="EK15" s="75" t="str">
        <f t="shared" ca="1" si="148"/>
        <v/>
      </c>
      <c r="EL15" s="75" t="str">
        <f t="shared" ca="1" si="149"/>
        <v/>
      </c>
      <c r="EM15" s="75" t="str">
        <f t="shared" ca="1" si="150"/>
        <v/>
      </c>
      <c r="EN15" s="75" t="str">
        <f t="shared" ca="1" si="151"/>
        <v/>
      </c>
      <c r="EO15" s="75" t="str">
        <f t="shared" ca="1" si="152"/>
        <v/>
      </c>
      <c r="EP15" s="75" t="str">
        <f t="shared" ca="1" si="153"/>
        <v/>
      </c>
      <c r="EQ15" s="75" t="str">
        <f t="shared" ca="1" si="154"/>
        <v/>
      </c>
      <c r="ER15" s="75" t="str">
        <f t="shared" ca="1" si="155"/>
        <v/>
      </c>
      <c r="ES15" s="221">
        <f t="shared" si="156"/>
        <v>1</v>
      </c>
      <c r="ET15" s="75" t="str">
        <f t="shared" si="157"/>
        <v/>
      </c>
      <c r="EU15" s="75" t="str">
        <f>""</f>
        <v/>
      </c>
      <c r="EV15" s="75" t="str">
        <f t="shared" si="158"/>
        <v/>
      </c>
      <c r="EW15" s="75" t="str">
        <f t="shared" si="159"/>
        <v/>
      </c>
      <c r="EX15" s="221" t="str">
        <f>IF(B15=0,"",COUNTIF(ES$6:ES15,ES15))</f>
        <v/>
      </c>
      <c r="EY15" s="75" t="str">
        <f t="shared" si="160"/>
        <v/>
      </c>
      <c r="EZ15" s="222" t="str">
        <f t="shared" si="161"/>
        <v/>
      </c>
      <c r="FA15" s="75" t="str">
        <f t="shared" si="162"/>
        <v/>
      </c>
      <c r="FB15" s="75" t="str">
        <f t="shared" si="163"/>
        <v/>
      </c>
    </row>
    <row r="16" spans="1:162" ht="17.25">
      <c r="A16" s="27">
        <v>11</v>
      </c>
      <c r="B16" s="27">
        <f>COUNTIF('中間シート (2)'!M:M,行政集計シート※記入不要です!A16)</f>
        <v>0</v>
      </c>
      <c r="C16" s="217" t="str">
        <f t="shared" ref="C16:C37" si="170">IF(OR(G16&lt;&gt;"",H16&lt;&gt;""),C15,"")</f>
        <v/>
      </c>
      <c r="D16" s="217" t="str">
        <f t="shared" ref="D16:D37" si="171">IF(OR(G16&lt;&gt;"",H16&lt;&gt;""),D15,"")</f>
        <v/>
      </c>
      <c r="E16" s="217" t="str">
        <f t="shared" ref="E16:E37" si="172">IF(OR(G16&lt;&gt;"",H16&lt;&gt;""),E15,"")</f>
        <v/>
      </c>
      <c r="F16" s="218"/>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19"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20"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21">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 t="shared" si="121"/>
        <v/>
      </c>
      <c r="DK16" s="75" t="str">
        <f t="shared" si="122"/>
        <v/>
      </c>
      <c r="DL16" s="75" t="str">
        <f t="shared" si="123"/>
        <v/>
      </c>
      <c r="DM16" s="75" t="str">
        <f t="shared" si="124"/>
        <v/>
      </c>
      <c r="DN16" s="75" t="str">
        <f t="shared" si="125"/>
        <v/>
      </c>
      <c r="DO16" s="75" t="str">
        <f t="shared" si="126"/>
        <v/>
      </c>
      <c r="DP16" s="75" t="str">
        <f t="shared" si="127"/>
        <v/>
      </c>
      <c r="DQ16" s="75" t="str">
        <f t="shared" si="128"/>
        <v/>
      </c>
      <c r="DR16" s="75" t="str">
        <f t="shared" si="129"/>
        <v/>
      </c>
      <c r="DS16" s="75" t="str">
        <f t="shared" si="130"/>
        <v/>
      </c>
      <c r="DT16" s="75" t="str">
        <f t="shared" si="131"/>
        <v/>
      </c>
      <c r="DU16" s="75" t="str">
        <f t="shared" si="132"/>
        <v/>
      </c>
      <c r="DV16" s="75" t="str">
        <f t="shared" si="133"/>
        <v/>
      </c>
      <c r="DW16" s="75" t="str">
        <f t="shared" si="134"/>
        <v/>
      </c>
      <c r="DX16" s="75" t="str">
        <f t="shared" si="135"/>
        <v/>
      </c>
      <c r="DY16" s="75" t="str">
        <f t="shared" si="136"/>
        <v/>
      </c>
      <c r="DZ16" s="75" t="str">
        <f t="shared" si="137"/>
        <v/>
      </c>
      <c r="EA16" s="75" t="str">
        <f t="shared" si="138"/>
        <v/>
      </c>
      <c r="EB16" s="75" t="str">
        <f t="shared" si="139"/>
        <v/>
      </c>
      <c r="EC16" s="75" t="str">
        <f t="shared" si="140"/>
        <v/>
      </c>
      <c r="ED16" s="75" t="str">
        <f t="shared" si="141"/>
        <v/>
      </c>
      <c r="EE16" s="75" t="str">
        <f t="shared" si="142"/>
        <v/>
      </c>
      <c r="EF16" s="221" t="str">
        <f t="shared" ca="1" si="143"/>
        <v/>
      </c>
      <c r="EG16" s="221" t="str">
        <f t="shared" ca="1" si="144"/>
        <v/>
      </c>
      <c r="EH16" s="75" t="str">
        <f t="shared" ca="1" si="145"/>
        <v/>
      </c>
      <c r="EI16" s="75" t="str">
        <f t="shared" ca="1" si="146"/>
        <v/>
      </c>
      <c r="EJ16" s="75" t="str">
        <f t="shared" ca="1" si="147"/>
        <v/>
      </c>
      <c r="EK16" s="75" t="str">
        <f t="shared" ca="1" si="148"/>
        <v/>
      </c>
      <c r="EL16" s="75" t="str">
        <f t="shared" ca="1" si="149"/>
        <v/>
      </c>
      <c r="EM16" s="75" t="str">
        <f t="shared" ca="1" si="150"/>
        <v/>
      </c>
      <c r="EN16" s="75" t="str">
        <f t="shared" ca="1" si="151"/>
        <v/>
      </c>
      <c r="EO16" s="75" t="str">
        <f t="shared" ca="1" si="152"/>
        <v/>
      </c>
      <c r="EP16" s="75" t="str">
        <f t="shared" ca="1" si="153"/>
        <v/>
      </c>
      <c r="EQ16" s="75" t="str">
        <f t="shared" ca="1" si="154"/>
        <v/>
      </c>
      <c r="ER16" s="75" t="str">
        <f t="shared" ca="1" si="155"/>
        <v/>
      </c>
      <c r="ES16" s="221">
        <f t="shared" si="156"/>
        <v>1</v>
      </c>
      <c r="ET16" s="75" t="str">
        <f t="shared" si="157"/>
        <v/>
      </c>
      <c r="EU16" s="75" t="str">
        <f>""</f>
        <v/>
      </c>
      <c r="EV16" s="75" t="str">
        <f t="shared" si="158"/>
        <v/>
      </c>
      <c r="EW16" s="75" t="str">
        <f t="shared" si="159"/>
        <v/>
      </c>
      <c r="EX16" s="221" t="str">
        <f>IF(B16=0,"",COUNTIF(ES$6:ES16,ES16))</f>
        <v/>
      </c>
      <c r="EY16" s="75" t="str">
        <f t="shared" si="160"/>
        <v/>
      </c>
      <c r="EZ16" s="222" t="str">
        <f t="shared" si="161"/>
        <v/>
      </c>
      <c r="FA16" s="75" t="str">
        <f t="shared" si="162"/>
        <v/>
      </c>
      <c r="FB16" s="75" t="str">
        <f t="shared" si="163"/>
        <v/>
      </c>
    </row>
    <row r="17" spans="1:158" ht="17.25">
      <c r="A17" s="27">
        <v>12</v>
      </c>
      <c r="B17" s="27">
        <f>COUNTIF('中間シート (2)'!M:M,行政集計シート※記入不要です!A17)</f>
        <v>0</v>
      </c>
      <c r="C17" s="217" t="str">
        <f t="shared" si="170"/>
        <v/>
      </c>
      <c r="D17" s="217" t="str">
        <f t="shared" si="171"/>
        <v/>
      </c>
      <c r="E17" s="217" t="str">
        <f t="shared" si="172"/>
        <v/>
      </c>
      <c r="F17" s="218"/>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19"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20"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21">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 t="shared" si="121"/>
        <v/>
      </c>
      <c r="DK17" s="75" t="str">
        <f t="shared" si="122"/>
        <v/>
      </c>
      <c r="DL17" s="75" t="str">
        <f t="shared" si="123"/>
        <v/>
      </c>
      <c r="DM17" s="75" t="str">
        <f t="shared" si="124"/>
        <v/>
      </c>
      <c r="DN17" s="75" t="str">
        <f t="shared" si="125"/>
        <v/>
      </c>
      <c r="DO17" s="75" t="str">
        <f t="shared" si="126"/>
        <v/>
      </c>
      <c r="DP17" s="75" t="str">
        <f t="shared" si="127"/>
        <v/>
      </c>
      <c r="DQ17" s="75" t="str">
        <f t="shared" si="128"/>
        <v/>
      </c>
      <c r="DR17" s="75" t="str">
        <f t="shared" si="129"/>
        <v/>
      </c>
      <c r="DS17" s="75" t="str">
        <f t="shared" si="130"/>
        <v/>
      </c>
      <c r="DT17" s="75" t="str">
        <f t="shared" si="131"/>
        <v/>
      </c>
      <c r="DU17" s="75" t="str">
        <f t="shared" si="132"/>
        <v/>
      </c>
      <c r="DV17" s="75" t="str">
        <f t="shared" si="133"/>
        <v/>
      </c>
      <c r="DW17" s="75" t="str">
        <f t="shared" si="134"/>
        <v/>
      </c>
      <c r="DX17" s="75" t="str">
        <f t="shared" si="135"/>
        <v/>
      </c>
      <c r="DY17" s="75" t="str">
        <f t="shared" si="136"/>
        <v/>
      </c>
      <c r="DZ17" s="75" t="str">
        <f t="shared" si="137"/>
        <v/>
      </c>
      <c r="EA17" s="75" t="str">
        <f t="shared" si="138"/>
        <v/>
      </c>
      <c r="EB17" s="75" t="str">
        <f t="shared" si="139"/>
        <v/>
      </c>
      <c r="EC17" s="75" t="str">
        <f t="shared" si="140"/>
        <v/>
      </c>
      <c r="ED17" s="75" t="str">
        <f t="shared" si="141"/>
        <v/>
      </c>
      <c r="EE17" s="75" t="str">
        <f t="shared" si="142"/>
        <v/>
      </c>
      <c r="EF17" s="221" t="str">
        <f t="shared" ca="1" si="143"/>
        <v/>
      </c>
      <c r="EG17" s="221" t="str">
        <f t="shared" ca="1" si="144"/>
        <v/>
      </c>
      <c r="EH17" s="75" t="str">
        <f t="shared" ca="1" si="145"/>
        <v/>
      </c>
      <c r="EI17" s="75" t="str">
        <f t="shared" ca="1" si="146"/>
        <v/>
      </c>
      <c r="EJ17" s="75" t="str">
        <f t="shared" ca="1" si="147"/>
        <v/>
      </c>
      <c r="EK17" s="75" t="str">
        <f t="shared" ca="1" si="148"/>
        <v/>
      </c>
      <c r="EL17" s="75" t="str">
        <f t="shared" ca="1" si="149"/>
        <v/>
      </c>
      <c r="EM17" s="75" t="str">
        <f t="shared" ca="1" si="150"/>
        <v/>
      </c>
      <c r="EN17" s="75" t="str">
        <f t="shared" ca="1" si="151"/>
        <v/>
      </c>
      <c r="EO17" s="75" t="str">
        <f t="shared" ca="1" si="152"/>
        <v/>
      </c>
      <c r="EP17" s="75" t="str">
        <f t="shared" ca="1" si="153"/>
        <v/>
      </c>
      <c r="EQ17" s="75" t="str">
        <f t="shared" ca="1" si="154"/>
        <v/>
      </c>
      <c r="ER17" s="75" t="str">
        <f t="shared" ca="1" si="155"/>
        <v/>
      </c>
      <c r="ES17" s="221">
        <f t="shared" si="156"/>
        <v>1</v>
      </c>
      <c r="ET17" s="75" t="str">
        <f t="shared" si="157"/>
        <v/>
      </c>
      <c r="EU17" s="75" t="str">
        <f>""</f>
        <v/>
      </c>
      <c r="EV17" s="75" t="str">
        <f t="shared" si="158"/>
        <v/>
      </c>
      <c r="EW17" s="75" t="str">
        <f t="shared" si="159"/>
        <v/>
      </c>
      <c r="EX17" s="221" t="str">
        <f>IF(B17=0,"",COUNTIF(ES$6:ES17,ES17))</f>
        <v/>
      </c>
      <c r="EY17" s="75" t="str">
        <f t="shared" si="160"/>
        <v/>
      </c>
      <c r="EZ17" s="222" t="str">
        <f t="shared" si="161"/>
        <v/>
      </c>
      <c r="FA17" s="75" t="str">
        <f t="shared" si="162"/>
        <v/>
      </c>
      <c r="FB17" s="75" t="str">
        <f t="shared" si="163"/>
        <v/>
      </c>
    </row>
    <row r="18" spans="1:158" ht="17.25">
      <c r="A18" s="27">
        <v>13</v>
      </c>
      <c r="B18" s="27">
        <f>COUNTIF('中間シート (2)'!M:M,行政集計シート※記入不要です!A18)</f>
        <v>0</v>
      </c>
      <c r="C18" s="217" t="str">
        <f t="shared" si="170"/>
        <v/>
      </c>
      <c r="D18" s="217" t="str">
        <f t="shared" si="171"/>
        <v/>
      </c>
      <c r="E18" s="217" t="str">
        <f t="shared" si="172"/>
        <v/>
      </c>
      <c r="F18" s="218"/>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19"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20"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21">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 t="shared" si="121"/>
        <v/>
      </c>
      <c r="DK18" s="75" t="str">
        <f t="shared" si="122"/>
        <v/>
      </c>
      <c r="DL18" s="75" t="str">
        <f t="shared" si="123"/>
        <v/>
      </c>
      <c r="DM18" s="75" t="str">
        <f t="shared" si="124"/>
        <v/>
      </c>
      <c r="DN18" s="75" t="str">
        <f t="shared" si="125"/>
        <v/>
      </c>
      <c r="DO18" s="75" t="str">
        <f t="shared" si="126"/>
        <v/>
      </c>
      <c r="DP18" s="75" t="str">
        <f t="shared" si="127"/>
        <v/>
      </c>
      <c r="DQ18" s="75" t="str">
        <f t="shared" si="128"/>
        <v/>
      </c>
      <c r="DR18" s="75" t="str">
        <f t="shared" si="129"/>
        <v/>
      </c>
      <c r="DS18" s="75" t="str">
        <f t="shared" si="130"/>
        <v/>
      </c>
      <c r="DT18" s="75" t="str">
        <f t="shared" si="131"/>
        <v/>
      </c>
      <c r="DU18" s="75" t="str">
        <f t="shared" si="132"/>
        <v/>
      </c>
      <c r="DV18" s="75" t="str">
        <f t="shared" si="133"/>
        <v/>
      </c>
      <c r="DW18" s="75" t="str">
        <f t="shared" si="134"/>
        <v/>
      </c>
      <c r="DX18" s="75" t="str">
        <f t="shared" si="135"/>
        <v/>
      </c>
      <c r="DY18" s="75" t="str">
        <f t="shared" si="136"/>
        <v/>
      </c>
      <c r="DZ18" s="75" t="str">
        <f t="shared" si="137"/>
        <v/>
      </c>
      <c r="EA18" s="75" t="str">
        <f t="shared" si="138"/>
        <v/>
      </c>
      <c r="EB18" s="75" t="str">
        <f t="shared" si="139"/>
        <v/>
      </c>
      <c r="EC18" s="75" t="str">
        <f t="shared" si="140"/>
        <v/>
      </c>
      <c r="ED18" s="75" t="str">
        <f t="shared" si="141"/>
        <v/>
      </c>
      <c r="EE18" s="75" t="str">
        <f t="shared" si="142"/>
        <v/>
      </c>
      <c r="EF18" s="221" t="str">
        <f t="shared" ca="1" si="143"/>
        <v/>
      </c>
      <c r="EG18" s="221" t="str">
        <f t="shared" ca="1" si="144"/>
        <v/>
      </c>
      <c r="EH18" s="75" t="str">
        <f t="shared" ca="1" si="145"/>
        <v/>
      </c>
      <c r="EI18" s="75" t="str">
        <f t="shared" ca="1" si="146"/>
        <v/>
      </c>
      <c r="EJ18" s="75" t="str">
        <f t="shared" ca="1" si="147"/>
        <v/>
      </c>
      <c r="EK18" s="75" t="str">
        <f t="shared" ca="1" si="148"/>
        <v/>
      </c>
      <c r="EL18" s="75" t="str">
        <f t="shared" ca="1" si="149"/>
        <v/>
      </c>
      <c r="EM18" s="75" t="str">
        <f t="shared" ca="1" si="150"/>
        <v/>
      </c>
      <c r="EN18" s="75" t="str">
        <f t="shared" ca="1" si="151"/>
        <v/>
      </c>
      <c r="EO18" s="75" t="str">
        <f t="shared" ca="1" si="152"/>
        <v/>
      </c>
      <c r="EP18" s="75" t="str">
        <f t="shared" ca="1" si="153"/>
        <v/>
      </c>
      <c r="EQ18" s="75" t="str">
        <f t="shared" ca="1" si="154"/>
        <v/>
      </c>
      <c r="ER18" s="75" t="str">
        <f t="shared" ca="1" si="155"/>
        <v/>
      </c>
      <c r="ES18" s="221">
        <f t="shared" si="156"/>
        <v>1</v>
      </c>
      <c r="ET18" s="75" t="str">
        <f t="shared" si="157"/>
        <v/>
      </c>
      <c r="EU18" s="75" t="str">
        <f>""</f>
        <v/>
      </c>
      <c r="EV18" s="75" t="str">
        <f t="shared" si="158"/>
        <v/>
      </c>
      <c r="EW18" s="75" t="str">
        <f t="shared" si="159"/>
        <v/>
      </c>
      <c r="EX18" s="221" t="str">
        <f>IF(B18=0,"",COUNTIF(ES$6:ES18,ES18))</f>
        <v/>
      </c>
      <c r="EY18" s="75" t="str">
        <f t="shared" si="160"/>
        <v/>
      </c>
      <c r="EZ18" s="222" t="str">
        <f t="shared" si="161"/>
        <v/>
      </c>
      <c r="FA18" s="75" t="str">
        <f t="shared" si="162"/>
        <v/>
      </c>
      <c r="FB18" s="75" t="str">
        <f t="shared" si="163"/>
        <v/>
      </c>
    </row>
    <row r="19" spans="1:158" ht="17.25">
      <c r="A19" s="27">
        <v>14</v>
      </c>
      <c r="B19" s="27">
        <f>COUNTIF('中間シート (2)'!M:M,行政集計シート※記入不要です!A19)</f>
        <v>0</v>
      </c>
      <c r="C19" s="217" t="str">
        <f t="shared" si="170"/>
        <v/>
      </c>
      <c r="D19" s="217" t="str">
        <f t="shared" si="171"/>
        <v/>
      </c>
      <c r="E19" s="217" t="str">
        <f t="shared" si="172"/>
        <v/>
      </c>
      <c r="F19" s="218"/>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19"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20"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21">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 t="shared" si="121"/>
        <v/>
      </c>
      <c r="DK19" s="75" t="str">
        <f t="shared" si="122"/>
        <v/>
      </c>
      <c r="DL19" s="75" t="str">
        <f t="shared" si="123"/>
        <v/>
      </c>
      <c r="DM19" s="75" t="str">
        <f t="shared" si="124"/>
        <v/>
      </c>
      <c r="DN19" s="75" t="str">
        <f t="shared" si="125"/>
        <v/>
      </c>
      <c r="DO19" s="75" t="str">
        <f t="shared" si="126"/>
        <v/>
      </c>
      <c r="DP19" s="75" t="str">
        <f t="shared" si="127"/>
        <v/>
      </c>
      <c r="DQ19" s="75" t="str">
        <f t="shared" si="128"/>
        <v/>
      </c>
      <c r="DR19" s="75" t="str">
        <f t="shared" si="129"/>
        <v/>
      </c>
      <c r="DS19" s="75" t="str">
        <f t="shared" si="130"/>
        <v/>
      </c>
      <c r="DT19" s="75" t="str">
        <f t="shared" si="131"/>
        <v/>
      </c>
      <c r="DU19" s="75" t="str">
        <f t="shared" si="132"/>
        <v/>
      </c>
      <c r="DV19" s="75" t="str">
        <f t="shared" si="133"/>
        <v/>
      </c>
      <c r="DW19" s="75" t="str">
        <f t="shared" si="134"/>
        <v/>
      </c>
      <c r="DX19" s="75" t="str">
        <f t="shared" si="135"/>
        <v/>
      </c>
      <c r="DY19" s="75" t="str">
        <f t="shared" si="136"/>
        <v/>
      </c>
      <c r="DZ19" s="75" t="str">
        <f t="shared" si="137"/>
        <v/>
      </c>
      <c r="EA19" s="75" t="str">
        <f t="shared" si="138"/>
        <v/>
      </c>
      <c r="EB19" s="75" t="str">
        <f t="shared" si="139"/>
        <v/>
      </c>
      <c r="EC19" s="75" t="str">
        <f t="shared" si="140"/>
        <v/>
      </c>
      <c r="ED19" s="75" t="str">
        <f t="shared" si="141"/>
        <v/>
      </c>
      <c r="EE19" s="75" t="str">
        <f t="shared" si="142"/>
        <v/>
      </c>
      <c r="EF19" s="221" t="str">
        <f t="shared" ca="1" si="143"/>
        <v/>
      </c>
      <c r="EG19" s="221" t="str">
        <f t="shared" ca="1" si="144"/>
        <v/>
      </c>
      <c r="EH19" s="75" t="str">
        <f t="shared" ca="1" si="145"/>
        <v/>
      </c>
      <c r="EI19" s="75" t="str">
        <f t="shared" ca="1" si="146"/>
        <v/>
      </c>
      <c r="EJ19" s="75" t="str">
        <f t="shared" ca="1" si="147"/>
        <v/>
      </c>
      <c r="EK19" s="75" t="str">
        <f t="shared" ca="1" si="148"/>
        <v/>
      </c>
      <c r="EL19" s="75" t="str">
        <f t="shared" ca="1" si="149"/>
        <v/>
      </c>
      <c r="EM19" s="75" t="str">
        <f t="shared" ca="1" si="150"/>
        <v/>
      </c>
      <c r="EN19" s="75" t="str">
        <f t="shared" ca="1" si="151"/>
        <v/>
      </c>
      <c r="EO19" s="75" t="str">
        <f t="shared" ca="1" si="152"/>
        <v/>
      </c>
      <c r="EP19" s="75" t="str">
        <f t="shared" ca="1" si="153"/>
        <v/>
      </c>
      <c r="EQ19" s="75" t="str">
        <f t="shared" ca="1" si="154"/>
        <v/>
      </c>
      <c r="ER19" s="75" t="str">
        <f t="shared" ca="1" si="155"/>
        <v/>
      </c>
      <c r="ES19" s="221">
        <f t="shared" si="156"/>
        <v>1</v>
      </c>
      <c r="ET19" s="75" t="str">
        <f t="shared" si="157"/>
        <v/>
      </c>
      <c r="EU19" s="75" t="str">
        <f>""</f>
        <v/>
      </c>
      <c r="EV19" s="75" t="str">
        <f t="shared" si="158"/>
        <v/>
      </c>
      <c r="EW19" s="75" t="str">
        <f t="shared" si="159"/>
        <v/>
      </c>
      <c r="EX19" s="221" t="str">
        <f>IF(B19=0,"",COUNTIF(ES$6:ES19,ES19))</f>
        <v/>
      </c>
      <c r="EY19" s="75" t="str">
        <f t="shared" si="160"/>
        <v/>
      </c>
      <c r="EZ19" s="222" t="str">
        <f t="shared" si="161"/>
        <v/>
      </c>
      <c r="FA19" s="75" t="str">
        <f t="shared" si="162"/>
        <v/>
      </c>
      <c r="FB19" s="75" t="str">
        <f t="shared" si="163"/>
        <v/>
      </c>
    </row>
    <row r="20" spans="1:158" ht="17.25">
      <c r="A20" s="27">
        <v>15</v>
      </c>
      <c r="B20" s="27">
        <f>COUNTIF('中間シート (2)'!M:M,行政集計シート※記入不要です!A20)</f>
        <v>0</v>
      </c>
      <c r="C20" s="217" t="str">
        <f t="shared" si="170"/>
        <v/>
      </c>
      <c r="D20" s="217" t="str">
        <f t="shared" si="171"/>
        <v/>
      </c>
      <c r="E20" s="217" t="str">
        <f t="shared" si="172"/>
        <v/>
      </c>
      <c r="F20" s="218"/>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19"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20"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21">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 t="shared" si="121"/>
        <v/>
      </c>
      <c r="DK20" s="75" t="str">
        <f t="shared" si="122"/>
        <v/>
      </c>
      <c r="DL20" s="75" t="str">
        <f t="shared" si="123"/>
        <v/>
      </c>
      <c r="DM20" s="75" t="str">
        <f t="shared" si="124"/>
        <v/>
      </c>
      <c r="DN20" s="75" t="str">
        <f t="shared" si="125"/>
        <v/>
      </c>
      <c r="DO20" s="75" t="str">
        <f t="shared" si="126"/>
        <v/>
      </c>
      <c r="DP20" s="75" t="str">
        <f t="shared" si="127"/>
        <v/>
      </c>
      <c r="DQ20" s="75" t="str">
        <f t="shared" si="128"/>
        <v/>
      </c>
      <c r="DR20" s="75" t="str">
        <f t="shared" si="129"/>
        <v/>
      </c>
      <c r="DS20" s="75" t="str">
        <f t="shared" si="130"/>
        <v/>
      </c>
      <c r="DT20" s="75" t="str">
        <f t="shared" si="131"/>
        <v/>
      </c>
      <c r="DU20" s="75" t="str">
        <f t="shared" si="132"/>
        <v/>
      </c>
      <c r="DV20" s="75" t="str">
        <f t="shared" si="133"/>
        <v/>
      </c>
      <c r="DW20" s="75" t="str">
        <f t="shared" si="134"/>
        <v/>
      </c>
      <c r="DX20" s="75" t="str">
        <f t="shared" si="135"/>
        <v/>
      </c>
      <c r="DY20" s="75" t="str">
        <f t="shared" si="136"/>
        <v/>
      </c>
      <c r="DZ20" s="75" t="str">
        <f t="shared" si="137"/>
        <v/>
      </c>
      <c r="EA20" s="75" t="str">
        <f t="shared" si="138"/>
        <v/>
      </c>
      <c r="EB20" s="75" t="str">
        <f t="shared" si="139"/>
        <v/>
      </c>
      <c r="EC20" s="75" t="str">
        <f t="shared" si="140"/>
        <v/>
      </c>
      <c r="ED20" s="75" t="str">
        <f t="shared" si="141"/>
        <v/>
      </c>
      <c r="EE20" s="75" t="str">
        <f t="shared" si="142"/>
        <v/>
      </c>
      <c r="EF20" s="221" t="str">
        <f t="shared" ca="1" si="143"/>
        <v/>
      </c>
      <c r="EG20" s="221" t="str">
        <f t="shared" ca="1" si="144"/>
        <v/>
      </c>
      <c r="EH20" s="75" t="str">
        <f t="shared" ca="1" si="145"/>
        <v/>
      </c>
      <c r="EI20" s="75" t="str">
        <f t="shared" ca="1" si="146"/>
        <v/>
      </c>
      <c r="EJ20" s="75" t="str">
        <f t="shared" ca="1" si="147"/>
        <v/>
      </c>
      <c r="EK20" s="75" t="str">
        <f t="shared" ca="1" si="148"/>
        <v/>
      </c>
      <c r="EL20" s="75" t="str">
        <f t="shared" ca="1" si="149"/>
        <v/>
      </c>
      <c r="EM20" s="75" t="str">
        <f t="shared" ca="1" si="150"/>
        <v/>
      </c>
      <c r="EN20" s="75" t="str">
        <f t="shared" ca="1" si="151"/>
        <v/>
      </c>
      <c r="EO20" s="75" t="str">
        <f t="shared" ca="1" si="152"/>
        <v/>
      </c>
      <c r="EP20" s="75" t="str">
        <f t="shared" ca="1" si="153"/>
        <v/>
      </c>
      <c r="EQ20" s="75" t="str">
        <f t="shared" ca="1" si="154"/>
        <v/>
      </c>
      <c r="ER20" s="75" t="str">
        <f t="shared" ca="1" si="155"/>
        <v/>
      </c>
      <c r="ES20" s="221">
        <f t="shared" si="156"/>
        <v>1</v>
      </c>
      <c r="ET20" s="75" t="str">
        <f t="shared" si="157"/>
        <v/>
      </c>
      <c r="EU20" s="75" t="str">
        <f>""</f>
        <v/>
      </c>
      <c r="EV20" s="75" t="str">
        <f t="shared" si="158"/>
        <v/>
      </c>
      <c r="EW20" s="75" t="str">
        <f t="shared" si="159"/>
        <v/>
      </c>
      <c r="EX20" s="221" t="str">
        <f>IF(B20=0,"",COUNTIF(ES$6:ES20,ES20))</f>
        <v/>
      </c>
      <c r="EY20" s="75" t="str">
        <f t="shared" si="160"/>
        <v/>
      </c>
      <c r="EZ20" s="222" t="str">
        <f t="shared" si="161"/>
        <v/>
      </c>
      <c r="FA20" s="75" t="str">
        <f t="shared" si="162"/>
        <v/>
      </c>
      <c r="FB20" s="75" t="str">
        <f t="shared" si="163"/>
        <v/>
      </c>
    </row>
    <row r="21" spans="1:158" ht="17.25">
      <c r="A21" s="27">
        <v>16</v>
      </c>
      <c r="B21" s="27">
        <f>COUNTIF('中間シート (2)'!M:M,行政集計シート※記入不要です!A21)</f>
        <v>0</v>
      </c>
      <c r="C21" s="217" t="str">
        <f t="shared" si="170"/>
        <v/>
      </c>
      <c r="D21" s="217" t="str">
        <f t="shared" si="171"/>
        <v/>
      </c>
      <c r="E21" s="217" t="str">
        <f t="shared" si="172"/>
        <v/>
      </c>
      <c r="F21" s="218"/>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19"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20"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21">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 t="shared" si="121"/>
        <v/>
      </c>
      <c r="DK21" s="75" t="str">
        <f t="shared" si="122"/>
        <v/>
      </c>
      <c r="DL21" s="75" t="str">
        <f t="shared" si="123"/>
        <v/>
      </c>
      <c r="DM21" s="75" t="str">
        <f t="shared" si="124"/>
        <v/>
      </c>
      <c r="DN21" s="75" t="str">
        <f t="shared" si="125"/>
        <v/>
      </c>
      <c r="DO21" s="75" t="str">
        <f t="shared" si="126"/>
        <v/>
      </c>
      <c r="DP21" s="75" t="str">
        <f t="shared" si="127"/>
        <v/>
      </c>
      <c r="DQ21" s="75" t="str">
        <f t="shared" si="128"/>
        <v/>
      </c>
      <c r="DR21" s="75" t="str">
        <f t="shared" si="129"/>
        <v/>
      </c>
      <c r="DS21" s="75" t="str">
        <f t="shared" si="130"/>
        <v/>
      </c>
      <c r="DT21" s="75" t="str">
        <f t="shared" si="131"/>
        <v/>
      </c>
      <c r="DU21" s="75" t="str">
        <f t="shared" si="132"/>
        <v/>
      </c>
      <c r="DV21" s="75" t="str">
        <f t="shared" si="133"/>
        <v/>
      </c>
      <c r="DW21" s="75" t="str">
        <f t="shared" si="134"/>
        <v/>
      </c>
      <c r="DX21" s="75" t="str">
        <f t="shared" si="135"/>
        <v/>
      </c>
      <c r="DY21" s="75" t="str">
        <f t="shared" si="136"/>
        <v/>
      </c>
      <c r="DZ21" s="75" t="str">
        <f t="shared" si="137"/>
        <v/>
      </c>
      <c r="EA21" s="75" t="str">
        <f t="shared" si="138"/>
        <v/>
      </c>
      <c r="EB21" s="75" t="str">
        <f t="shared" si="139"/>
        <v/>
      </c>
      <c r="EC21" s="75" t="str">
        <f t="shared" si="140"/>
        <v/>
      </c>
      <c r="ED21" s="75" t="str">
        <f t="shared" si="141"/>
        <v/>
      </c>
      <c r="EE21" s="75" t="str">
        <f t="shared" si="142"/>
        <v/>
      </c>
      <c r="EF21" s="221" t="str">
        <f t="shared" ca="1" si="143"/>
        <v/>
      </c>
      <c r="EG21" s="221" t="str">
        <f t="shared" ca="1" si="144"/>
        <v/>
      </c>
      <c r="EH21" s="75" t="str">
        <f t="shared" ca="1" si="145"/>
        <v/>
      </c>
      <c r="EI21" s="75" t="str">
        <f t="shared" ca="1" si="146"/>
        <v/>
      </c>
      <c r="EJ21" s="75" t="str">
        <f t="shared" ca="1" si="147"/>
        <v/>
      </c>
      <c r="EK21" s="75" t="str">
        <f t="shared" ca="1" si="148"/>
        <v/>
      </c>
      <c r="EL21" s="75" t="str">
        <f t="shared" ca="1" si="149"/>
        <v/>
      </c>
      <c r="EM21" s="75" t="str">
        <f t="shared" ca="1" si="150"/>
        <v/>
      </c>
      <c r="EN21" s="75" t="str">
        <f t="shared" ca="1" si="151"/>
        <v/>
      </c>
      <c r="EO21" s="75" t="str">
        <f t="shared" ca="1" si="152"/>
        <v/>
      </c>
      <c r="EP21" s="75" t="str">
        <f t="shared" ca="1" si="153"/>
        <v/>
      </c>
      <c r="EQ21" s="75" t="str">
        <f t="shared" ca="1" si="154"/>
        <v/>
      </c>
      <c r="ER21" s="75" t="str">
        <f t="shared" ca="1" si="155"/>
        <v/>
      </c>
      <c r="ES21" s="221">
        <f t="shared" si="156"/>
        <v>1</v>
      </c>
      <c r="ET21" s="75" t="str">
        <f t="shared" si="157"/>
        <v/>
      </c>
      <c r="EU21" s="75" t="str">
        <f>""</f>
        <v/>
      </c>
      <c r="EV21" s="75" t="str">
        <f t="shared" si="158"/>
        <v/>
      </c>
      <c r="EW21" s="75" t="str">
        <f t="shared" si="159"/>
        <v/>
      </c>
      <c r="EX21" s="221" t="str">
        <f>IF(B21=0,"",COUNTIF(ES$6:ES21,ES21))</f>
        <v/>
      </c>
      <c r="EY21" s="75" t="str">
        <f t="shared" si="160"/>
        <v/>
      </c>
      <c r="EZ21" s="222" t="str">
        <f t="shared" si="161"/>
        <v/>
      </c>
      <c r="FA21" s="75" t="str">
        <f t="shared" si="162"/>
        <v/>
      </c>
      <c r="FB21" s="75" t="str">
        <f t="shared" si="163"/>
        <v/>
      </c>
    </row>
    <row r="22" spans="1:158" ht="17.25">
      <c r="A22" s="27">
        <v>17</v>
      </c>
      <c r="B22" s="27">
        <f>COUNTIF('中間シート (2)'!M:M,行政集計シート※記入不要です!A22)</f>
        <v>0</v>
      </c>
      <c r="C22" s="217" t="str">
        <f t="shared" si="170"/>
        <v/>
      </c>
      <c r="D22" s="217" t="str">
        <f t="shared" si="171"/>
        <v/>
      </c>
      <c r="E22" s="217" t="str">
        <f t="shared" si="172"/>
        <v/>
      </c>
      <c r="F22" s="218"/>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19"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20"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21">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 t="shared" si="121"/>
        <v/>
      </c>
      <c r="DK22" s="75" t="str">
        <f t="shared" si="122"/>
        <v/>
      </c>
      <c r="DL22" s="75" t="str">
        <f t="shared" si="123"/>
        <v/>
      </c>
      <c r="DM22" s="75" t="str">
        <f t="shared" si="124"/>
        <v/>
      </c>
      <c r="DN22" s="75" t="str">
        <f t="shared" si="125"/>
        <v/>
      </c>
      <c r="DO22" s="75" t="str">
        <f t="shared" si="126"/>
        <v/>
      </c>
      <c r="DP22" s="75" t="str">
        <f t="shared" si="127"/>
        <v/>
      </c>
      <c r="DQ22" s="75" t="str">
        <f t="shared" si="128"/>
        <v/>
      </c>
      <c r="DR22" s="75" t="str">
        <f t="shared" si="129"/>
        <v/>
      </c>
      <c r="DS22" s="75" t="str">
        <f t="shared" si="130"/>
        <v/>
      </c>
      <c r="DT22" s="75" t="str">
        <f t="shared" si="131"/>
        <v/>
      </c>
      <c r="DU22" s="75" t="str">
        <f t="shared" si="132"/>
        <v/>
      </c>
      <c r="DV22" s="75" t="str">
        <f t="shared" si="133"/>
        <v/>
      </c>
      <c r="DW22" s="75" t="str">
        <f t="shared" si="134"/>
        <v/>
      </c>
      <c r="DX22" s="75" t="str">
        <f t="shared" si="135"/>
        <v/>
      </c>
      <c r="DY22" s="75" t="str">
        <f t="shared" si="136"/>
        <v/>
      </c>
      <c r="DZ22" s="75" t="str">
        <f t="shared" si="137"/>
        <v/>
      </c>
      <c r="EA22" s="75" t="str">
        <f t="shared" si="138"/>
        <v/>
      </c>
      <c r="EB22" s="75" t="str">
        <f t="shared" si="139"/>
        <v/>
      </c>
      <c r="EC22" s="75" t="str">
        <f t="shared" si="140"/>
        <v/>
      </c>
      <c r="ED22" s="75" t="str">
        <f t="shared" si="141"/>
        <v/>
      </c>
      <c r="EE22" s="75" t="str">
        <f t="shared" si="142"/>
        <v/>
      </c>
      <c r="EF22" s="221" t="str">
        <f t="shared" ca="1" si="143"/>
        <v/>
      </c>
      <c r="EG22" s="221" t="str">
        <f t="shared" ca="1" si="144"/>
        <v/>
      </c>
      <c r="EH22" s="75" t="str">
        <f t="shared" ca="1" si="145"/>
        <v/>
      </c>
      <c r="EI22" s="75" t="str">
        <f t="shared" ca="1" si="146"/>
        <v/>
      </c>
      <c r="EJ22" s="75" t="str">
        <f t="shared" ca="1" si="147"/>
        <v/>
      </c>
      <c r="EK22" s="75" t="str">
        <f t="shared" ca="1" si="148"/>
        <v/>
      </c>
      <c r="EL22" s="75" t="str">
        <f t="shared" ca="1" si="149"/>
        <v/>
      </c>
      <c r="EM22" s="75" t="str">
        <f t="shared" ca="1" si="150"/>
        <v/>
      </c>
      <c r="EN22" s="75" t="str">
        <f t="shared" ca="1" si="151"/>
        <v/>
      </c>
      <c r="EO22" s="75" t="str">
        <f t="shared" ca="1" si="152"/>
        <v/>
      </c>
      <c r="EP22" s="75" t="str">
        <f t="shared" ca="1" si="153"/>
        <v/>
      </c>
      <c r="EQ22" s="75" t="str">
        <f t="shared" ca="1" si="154"/>
        <v/>
      </c>
      <c r="ER22" s="75" t="str">
        <f t="shared" ca="1" si="155"/>
        <v/>
      </c>
      <c r="ES22" s="221">
        <f t="shared" si="156"/>
        <v>1</v>
      </c>
      <c r="ET22" s="75" t="str">
        <f t="shared" si="157"/>
        <v/>
      </c>
      <c r="EU22" s="75" t="str">
        <f>""</f>
        <v/>
      </c>
      <c r="EV22" s="75" t="str">
        <f t="shared" si="158"/>
        <v/>
      </c>
      <c r="EW22" s="75" t="str">
        <f t="shared" si="159"/>
        <v/>
      </c>
      <c r="EX22" s="221" t="str">
        <f>IF(B22=0,"",COUNTIF(ES$6:ES22,ES22))</f>
        <v/>
      </c>
      <c r="EY22" s="75" t="str">
        <f t="shared" si="160"/>
        <v/>
      </c>
      <c r="EZ22" s="222" t="str">
        <f t="shared" si="161"/>
        <v/>
      </c>
      <c r="FA22" s="75" t="str">
        <f t="shared" si="162"/>
        <v/>
      </c>
      <c r="FB22" s="75" t="str">
        <f t="shared" si="163"/>
        <v/>
      </c>
    </row>
    <row r="23" spans="1:158" ht="17.25">
      <c r="A23" s="27">
        <v>18</v>
      </c>
      <c r="B23" s="27">
        <f>COUNTIF('中間シート (2)'!M:M,行政集計シート※記入不要です!A23)</f>
        <v>0</v>
      </c>
      <c r="C23" s="217" t="str">
        <f t="shared" si="170"/>
        <v/>
      </c>
      <c r="D23" s="217" t="str">
        <f t="shared" si="171"/>
        <v/>
      </c>
      <c r="E23" s="217" t="str">
        <f t="shared" si="172"/>
        <v/>
      </c>
      <c r="F23" s="218"/>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19"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20"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21">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 t="shared" si="121"/>
        <v/>
      </c>
      <c r="DK23" s="75" t="str">
        <f t="shared" si="122"/>
        <v/>
      </c>
      <c r="DL23" s="75" t="str">
        <f t="shared" si="123"/>
        <v/>
      </c>
      <c r="DM23" s="75" t="str">
        <f t="shared" si="124"/>
        <v/>
      </c>
      <c r="DN23" s="75" t="str">
        <f t="shared" si="125"/>
        <v/>
      </c>
      <c r="DO23" s="75" t="str">
        <f t="shared" si="126"/>
        <v/>
      </c>
      <c r="DP23" s="75" t="str">
        <f t="shared" si="127"/>
        <v/>
      </c>
      <c r="DQ23" s="75" t="str">
        <f t="shared" si="128"/>
        <v/>
      </c>
      <c r="DR23" s="75" t="str">
        <f t="shared" si="129"/>
        <v/>
      </c>
      <c r="DS23" s="75" t="str">
        <f t="shared" si="130"/>
        <v/>
      </c>
      <c r="DT23" s="75" t="str">
        <f t="shared" si="131"/>
        <v/>
      </c>
      <c r="DU23" s="75" t="str">
        <f t="shared" si="132"/>
        <v/>
      </c>
      <c r="DV23" s="75" t="str">
        <f t="shared" si="133"/>
        <v/>
      </c>
      <c r="DW23" s="75" t="str">
        <f t="shared" si="134"/>
        <v/>
      </c>
      <c r="DX23" s="75" t="str">
        <f t="shared" si="135"/>
        <v/>
      </c>
      <c r="DY23" s="75" t="str">
        <f t="shared" si="136"/>
        <v/>
      </c>
      <c r="DZ23" s="75" t="str">
        <f t="shared" si="137"/>
        <v/>
      </c>
      <c r="EA23" s="75" t="str">
        <f t="shared" si="138"/>
        <v/>
      </c>
      <c r="EB23" s="75" t="str">
        <f t="shared" si="139"/>
        <v/>
      </c>
      <c r="EC23" s="75" t="str">
        <f t="shared" si="140"/>
        <v/>
      </c>
      <c r="ED23" s="75" t="str">
        <f t="shared" si="141"/>
        <v/>
      </c>
      <c r="EE23" s="75" t="str">
        <f t="shared" si="142"/>
        <v/>
      </c>
      <c r="EF23" s="221" t="str">
        <f t="shared" ca="1" si="143"/>
        <v/>
      </c>
      <c r="EG23" s="221" t="str">
        <f t="shared" ca="1" si="144"/>
        <v/>
      </c>
      <c r="EH23" s="75" t="str">
        <f t="shared" ca="1" si="145"/>
        <v/>
      </c>
      <c r="EI23" s="75" t="str">
        <f t="shared" ca="1" si="146"/>
        <v/>
      </c>
      <c r="EJ23" s="75" t="str">
        <f t="shared" ca="1" si="147"/>
        <v/>
      </c>
      <c r="EK23" s="75" t="str">
        <f t="shared" ca="1" si="148"/>
        <v/>
      </c>
      <c r="EL23" s="75" t="str">
        <f t="shared" ca="1" si="149"/>
        <v/>
      </c>
      <c r="EM23" s="75" t="str">
        <f t="shared" ca="1" si="150"/>
        <v/>
      </c>
      <c r="EN23" s="75" t="str">
        <f t="shared" ca="1" si="151"/>
        <v/>
      </c>
      <c r="EO23" s="75" t="str">
        <f t="shared" ca="1" si="152"/>
        <v/>
      </c>
      <c r="EP23" s="75" t="str">
        <f t="shared" ca="1" si="153"/>
        <v/>
      </c>
      <c r="EQ23" s="75" t="str">
        <f t="shared" ca="1" si="154"/>
        <v/>
      </c>
      <c r="ER23" s="75" t="str">
        <f t="shared" ca="1" si="155"/>
        <v/>
      </c>
      <c r="ES23" s="221">
        <f t="shared" si="156"/>
        <v>1</v>
      </c>
      <c r="ET23" s="75" t="str">
        <f t="shared" si="157"/>
        <v/>
      </c>
      <c r="EU23" s="75" t="str">
        <f>""</f>
        <v/>
      </c>
      <c r="EV23" s="75" t="str">
        <f t="shared" si="158"/>
        <v/>
      </c>
      <c r="EW23" s="75" t="str">
        <f t="shared" si="159"/>
        <v/>
      </c>
      <c r="EX23" s="221" t="str">
        <f>IF(B23=0,"",COUNTIF(ES$6:ES23,ES23))</f>
        <v/>
      </c>
      <c r="EY23" s="75" t="str">
        <f t="shared" si="160"/>
        <v/>
      </c>
      <c r="EZ23" s="222" t="str">
        <f t="shared" si="161"/>
        <v/>
      </c>
      <c r="FA23" s="75" t="str">
        <f t="shared" si="162"/>
        <v/>
      </c>
      <c r="FB23" s="75" t="str">
        <f t="shared" si="163"/>
        <v/>
      </c>
    </row>
    <row r="24" spans="1:158" ht="17.25">
      <c r="A24" s="27">
        <v>19</v>
      </c>
      <c r="B24" s="27">
        <f>COUNTIF('中間シート (2)'!M:M,行政集計シート※記入不要です!A24)</f>
        <v>0</v>
      </c>
      <c r="C24" s="217" t="str">
        <f t="shared" si="170"/>
        <v/>
      </c>
      <c r="D24" s="217" t="str">
        <f t="shared" si="171"/>
        <v/>
      </c>
      <c r="E24" s="217" t="str">
        <f t="shared" si="172"/>
        <v/>
      </c>
      <c r="F24" s="218"/>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19"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20"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21">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 t="shared" si="121"/>
        <v/>
      </c>
      <c r="DK24" s="75" t="str">
        <f t="shared" si="122"/>
        <v/>
      </c>
      <c r="DL24" s="75" t="str">
        <f t="shared" si="123"/>
        <v/>
      </c>
      <c r="DM24" s="75" t="str">
        <f t="shared" si="124"/>
        <v/>
      </c>
      <c r="DN24" s="75" t="str">
        <f t="shared" si="125"/>
        <v/>
      </c>
      <c r="DO24" s="75" t="str">
        <f t="shared" si="126"/>
        <v/>
      </c>
      <c r="DP24" s="75" t="str">
        <f t="shared" si="127"/>
        <v/>
      </c>
      <c r="DQ24" s="75" t="str">
        <f t="shared" si="128"/>
        <v/>
      </c>
      <c r="DR24" s="75" t="str">
        <f t="shared" si="129"/>
        <v/>
      </c>
      <c r="DS24" s="75" t="str">
        <f t="shared" si="130"/>
        <v/>
      </c>
      <c r="DT24" s="75" t="str">
        <f t="shared" si="131"/>
        <v/>
      </c>
      <c r="DU24" s="75" t="str">
        <f t="shared" si="132"/>
        <v/>
      </c>
      <c r="DV24" s="75" t="str">
        <f t="shared" si="133"/>
        <v/>
      </c>
      <c r="DW24" s="75" t="str">
        <f t="shared" si="134"/>
        <v/>
      </c>
      <c r="DX24" s="75" t="str">
        <f t="shared" si="135"/>
        <v/>
      </c>
      <c r="DY24" s="75" t="str">
        <f t="shared" si="136"/>
        <v/>
      </c>
      <c r="DZ24" s="75" t="str">
        <f t="shared" si="137"/>
        <v/>
      </c>
      <c r="EA24" s="75" t="str">
        <f t="shared" si="138"/>
        <v/>
      </c>
      <c r="EB24" s="75" t="str">
        <f t="shared" si="139"/>
        <v/>
      </c>
      <c r="EC24" s="75" t="str">
        <f t="shared" si="140"/>
        <v/>
      </c>
      <c r="ED24" s="75" t="str">
        <f t="shared" si="141"/>
        <v/>
      </c>
      <c r="EE24" s="75" t="str">
        <f t="shared" si="142"/>
        <v/>
      </c>
      <c r="EF24" s="221" t="str">
        <f t="shared" ca="1" si="143"/>
        <v/>
      </c>
      <c r="EG24" s="221" t="str">
        <f t="shared" ca="1" si="144"/>
        <v/>
      </c>
      <c r="EH24" s="75" t="str">
        <f t="shared" ca="1" si="145"/>
        <v/>
      </c>
      <c r="EI24" s="75" t="str">
        <f t="shared" ca="1" si="146"/>
        <v/>
      </c>
      <c r="EJ24" s="75" t="str">
        <f t="shared" ca="1" si="147"/>
        <v/>
      </c>
      <c r="EK24" s="75" t="str">
        <f t="shared" ca="1" si="148"/>
        <v/>
      </c>
      <c r="EL24" s="75" t="str">
        <f t="shared" ca="1" si="149"/>
        <v/>
      </c>
      <c r="EM24" s="75" t="str">
        <f t="shared" ca="1" si="150"/>
        <v/>
      </c>
      <c r="EN24" s="75" t="str">
        <f t="shared" ca="1" si="151"/>
        <v/>
      </c>
      <c r="EO24" s="75" t="str">
        <f t="shared" ca="1" si="152"/>
        <v/>
      </c>
      <c r="EP24" s="75" t="str">
        <f t="shared" ca="1" si="153"/>
        <v/>
      </c>
      <c r="EQ24" s="75" t="str">
        <f t="shared" ca="1" si="154"/>
        <v/>
      </c>
      <c r="ER24" s="75" t="str">
        <f t="shared" ca="1" si="155"/>
        <v/>
      </c>
      <c r="ES24" s="221">
        <f t="shared" si="156"/>
        <v>1</v>
      </c>
      <c r="ET24" s="75" t="str">
        <f t="shared" si="157"/>
        <v/>
      </c>
      <c r="EU24" s="75" t="str">
        <f>""</f>
        <v/>
      </c>
      <c r="EV24" s="75" t="str">
        <f t="shared" si="158"/>
        <v/>
      </c>
      <c r="EW24" s="75" t="str">
        <f t="shared" si="159"/>
        <v/>
      </c>
      <c r="EX24" s="221" t="str">
        <f>IF(B24=0,"",COUNTIF(ES$6:ES24,ES24))</f>
        <v/>
      </c>
      <c r="EY24" s="75" t="str">
        <f t="shared" si="160"/>
        <v/>
      </c>
      <c r="EZ24" s="222" t="str">
        <f t="shared" si="161"/>
        <v/>
      </c>
      <c r="FA24" s="75" t="str">
        <f t="shared" si="162"/>
        <v/>
      </c>
      <c r="FB24" s="75" t="str">
        <f t="shared" si="163"/>
        <v/>
      </c>
    </row>
    <row r="25" spans="1:158" ht="17.25">
      <c r="A25" s="27">
        <v>20</v>
      </c>
      <c r="B25" s="27">
        <f>COUNTIF('中間シート (2)'!M:M,行政集計シート※記入不要です!A25)</f>
        <v>0</v>
      </c>
      <c r="C25" s="217" t="str">
        <f t="shared" si="170"/>
        <v/>
      </c>
      <c r="D25" s="217" t="str">
        <f t="shared" si="171"/>
        <v/>
      </c>
      <c r="E25" s="217" t="str">
        <f t="shared" si="172"/>
        <v/>
      </c>
      <c r="F25" s="218"/>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19"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20"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21">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 t="shared" si="121"/>
        <v/>
      </c>
      <c r="DK25" s="75" t="str">
        <f t="shared" si="122"/>
        <v/>
      </c>
      <c r="DL25" s="75" t="str">
        <f t="shared" si="123"/>
        <v/>
      </c>
      <c r="DM25" s="75" t="str">
        <f t="shared" si="124"/>
        <v/>
      </c>
      <c r="DN25" s="75" t="str">
        <f t="shared" si="125"/>
        <v/>
      </c>
      <c r="DO25" s="75" t="str">
        <f t="shared" si="126"/>
        <v/>
      </c>
      <c r="DP25" s="75" t="str">
        <f t="shared" si="127"/>
        <v/>
      </c>
      <c r="DQ25" s="75" t="str">
        <f t="shared" si="128"/>
        <v/>
      </c>
      <c r="DR25" s="75" t="str">
        <f t="shared" si="129"/>
        <v/>
      </c>
      <c r="DS25" s="75" t="str">
        <f t="shared" si="130"/>
        <v/>
      </c>
      <c r="DT25" s="75" t="str">
        <f t="shared" si="131"/>
        <v/>
      </c>
      <c r="DU25" s="75" t="str">
        <f t="shared" si="132"/>
        <v/>
      </c>
      <c r="DV25" s="75" t="str">
        <f t="shared" si="133"/>
        <v/>
      </c>
      <c r="DW25" s="75" t="str">
        <f t="shared" si="134"/>
        <v/>
      </c>
      <c r="DX25" s="75" t="str">
        <f t="shared" si="135"/>
        <v/>
      </c>
      <c r="DY25" s="75" t="str">
        <f t="shared" si="136"/>
        <v/>
      </c>
      <c r="DZ25" s="75" t="str">
        <f t="shared" si="137"/>
        <v/>
      </c>
      <c r="EA25" s="75" t="str">
        <f t="shared" si="138"/>
        <v/>
      </c>
      <c r="EB25" s="75" t="str">
        <f t="shared" si="139"/>
        <v/>
      </c>
      <c r="EC25" s="75" t="str">
        <f t="shared" si="140"/>
        <v/>
      </c>
      <c r="ED25" s="75" t="str">
        <f t="shared" si="141"/>
        <v/>
      </c>
      <c r="EE25" s="75" t="str">
        <f t="shared" si="142"/>
        <v/>
      </c>
      <c r="EF25" s="221" t="str">
        <f t="shared" ca="1" si="143"/>
        <v/>
      </c>
      <c r="EG25" s="221" t="str">
        <f t="shared" ca="1" si="144"/>
        <v/>
      </c>
      <c r="EH25" s="75" t="str">
        <f t="shared" ca="1" si="145"/>
        <v/>
      </c>
      <c r="EI25" s="75" t="str">
        <f t="shared" ca="1" si="146"/>
        <v/>
      </c>
      <c r="EJ25" s="75" t="str">
        <f t="shared" ca="1" si="147"/>
        <v/>
      </c>
      <c r="EK25" s="75" t="str">
        <f t="shared" ca="1" si="148"/>
        <v/>
      </c>
      <c r="EL25" s="75" t="str">
        <f t="shared" ca="1" si="149"/>
        <v/>
      </c>
      <c r="EM25" s="75" t="str">
        <f t="shared" ca="1" si="150"/>
        <v/>
      </c>
      <c r="EN25" s="75" t="str">
        <f t="shared" ca="1" si="151"/>
        <v/>
      </c>
      <c r="EO25" s="75" t="str">
        <f t="shared" ca="1" si="152"/>
        <v/>
      </c>
      <c r="EP25" s="75" t="str">
        <f t="shared" ca="1" si="153"/>
        <v/>
      </c>
      <c r="EQ25" s="75" t="str">
        <f t="shared" ca="1" si="154"/>
        <v/>
      </c>
      <c r="ER25" s="75" t="str">
        <f t="shared" ca="1" si="155"/>
        <v/>
      </c>
      <c r="ES25" s="221">
        <f t="shared" si="156"/>
        <v>1</v>
      </c>
      <c r="ET25" s="75" t="str">
        <f t="shared" si="157"/>
        <v/>
      </c>
      <c r="EU25" s="75" t="str">
        <f>""</f>
        <v/>
      </c>
      <c r="EV25" s="75" t="str">
        <f t="shared" si="158"/>
        <v/>
      </c>
      <c r="EW25" s="75" t="str">
        <f t="shared" si="159"/>
        <v/>
      </c>
      <c r="EX25" s="221" t="str">
        <f>IF(B25=0,"",COUNTIF(ES$6:ES25,ES25))</f>
        <v/>
      </c>
      <c r="EY25" s="75" t="str">
        <f t="shared" si="160"/>
        <v/>
      </c>
      <c r="EZ25" s="222" t="str">
        <f t="shared" si="161"/>
        <v/>
      </c>
      <c r="FA25" s="75" t="str">
        <f t="shared" si="162"/>
        <v/>
      </c>
      <c r="FB25" s="75" t="str">
        <f t="shared" si="163"/>
        <v/>
      </c>
    </row>
    <row r="26" spans="1:158" ht="17.25">
      <c r="A26" s="27">
        <v>21</v>
      </c>
      <c r="B26" s="27">
        <f>COUNTIF('中間シート (2)'!M:M,行政集計シート※記入不要です!A26)</f>
        <v>0</v>
      </c>
      <c r="C26" s="217" t="str">
        <f t="shared" si="170"/>
        <v/>
      </c>
      <c r="D26" s="217" t="str">
        <f t="shared" si="171"/>
        <v/>
      </c>
      <c r="E26" s="217" t="str">
        <f t="shared" si="172"/>
        <v/>
      </c>
      <c r="F26" s="218"/>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19"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20"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21">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 t="shared" si="121"/>
        <v/>
      </c>
      <c r="DK26" s="75" t="str">
        <f t="shared" si="122"/>
        <v/>
      </c>
      <c r="DL26" s="75" t="str">
        <f t="shared" si="123"/>
        <v/>
      </c>
      <c r="DM26" s="75" t="str">
        <f t="shared" si="124"/>
        <v/>
      </c>
      <c r="DN26" s="75" t="str">
        <f t="shared" si="125"/>
        <v/>
      </c>
      <c r="DO26" s="75" t="str">
        <f t="shared" si="126"/>
        <v/>
      </c>
      <c r="DP26" s="75" t="str">
        <f t="shared" si="127"/>
        <v/>
      </c>
      <c r="DQ26" s="75" t="str">
        <f t="shared" si="128"/>
        <v/>
      </c>
      <c r="DR26" s="75" t="str">
        <f t="shared" si="129"/>
        <v/>
      </c>
      <c r="DS26" s="75" t="str">
        <f t="shared" si="130"/>
        <v/>
      </c>
      <c r="DT26" s="75" t="str">
        <f t="shared" si="131"/>
        <v/>
      </c>
      <c r="DU26" s="75" t="str">
        <f t="shared" si="132"/>
        <v/>
      </c>
      <c r="DV26" s="75" t="str">
        <f t="shared" si="133"/>
        <v/>
      </c>
      <c r="DW26" s="75" t="str">
        <f t="shared" si="134"/>
        <v/>
      </c>
      <c r="DX26" s="75" t="str">
        <f t="shared" si="135"/>
        <v/>
      </c>
      <c r="DY26" s="75" t="str">
        <f t="shared" si="136"/>
        <v/>
      </c>
      <c r="DZ26" s="75" t="str">
        <f t="shared" si="137"/>
        <v/>
      </c>
      <c r="EA26" s="75" t="str">
        <f t="shared" si="138"/>
        <v/>
      </c>
      <c r="EB26" s="75" t="str">
        <f t="shared" si="139"/>
        <v/>
      </c>
      <c r="EC26" s="75" t="str">
        <f t="shared" si="140"/>
        <v/>
      </c>
      <c r="ED26" s="75" t="str">
        <f t="shared" si="141"/>
        <v/>
      </c>
      <c r="EE26" s="75" t="str">
        <f t="shared" si="142"/>
        <v/>
      </c>
      <c r="EF26" s="221" t="str">
        <f t="shared" ca="1" si="143"/>
        <v/>
      </c>
      <c r="EG26" s="221" t="str">
        <f t="shared" ca="1" si="144"/>
        <v/>
      </c>
      <c r="EH26" s="75" t="str">
        <f t="shared" ca="1" si="145"/>
        <v/>
      </c>
      <c r="EI26" s="75" t="str">
        <f t="shared" ca="1" si="146"/>
        <v/>
      </c>
      <c r="EJ26" s="75" t="str">
        <f t="shared" ca="1" si="147"/>
        <v/>
      </c>
      <c r="EK26" s="75" t="str">
        <f t="shared" ca="1" si="148"/>
        <v/>
      </c>
      <c r="EL26" s="75" t="str">
        <f t="shared" ca="1" si="149"/>
        <v/>
      </c>
      <c r="EM26" s="75" t="str">
        <f t="shared" ca="1" si="150"/>
        <v/>
      </c>
      <c r="EN26" s="75" t="str">
        <f t="shared" ca="1" si="151"/>
        <v/>
      </c>
      <c r="EO26" s="75" t="str">
        <f t="shared" ca="1" si="152"/>
        <v/>
      </c>
      <c r="EP26" s="75" t="str">
        <f t="shared" ca="1" si="153"/>
        <v/>
      </c>
      <c r="EQ26" s="75" t="str">
        <f t="shared" ca="1" si="154"/>
        <v/>
      </c>
      <c r="ER26" s="75" t="str">
        <f t="shared" ca="1" si="155"/>
        <v/>
      </c>
      <c r="ES26" s="221">
        <f t="shared" si="156"/>
        <v>1</v>
      </c>
      <c r="ET26" s="75" t="str">
        <f t="shared" si="157"/>
        <v/>
      </c>
      <c r="EU26" s="75" t="str">
        <f>""</f>
        <v/>
      </c>
      <c r="EV26" s="75" t="str">
        <f t="shared" si="158"/>
        <v/>
      </c>
      <c r="EW26" s="75" t="str">
        <f t="shared" si="159"/>
        <v/>
      </c>
      <c r="EX26" s="221" t="str">
        <f>IF(B26=0,"",COUNTIF(ES$6:ES26,ES26))</f>
        <v/>
      </c>
      <c r="EY26" s="75" t="str">
        <f t="shared" si="160"/>
        <v/>
      </c>
      <c r="EZ26" s="222" t="str">
        <f t="shared" si="161"/>
        <v/>
      </c>
      <c r="FA26" s="75" t="str">
        <f t="shared" si="162"/>
        <v/>
      </c>
      <c r="FB26" s="75" t="str">
        <f t="shared" si="163"/>
        <v/>
      </c>
    </row>
    <row r="27" spans="1:158" ht="17.25">
      <c r="A27" s="27">
        <v>22</v>
      </c>
      <c r="B27" s="27">
        <f>COUNTIF('中間シート (2)'!M:M,行政集計シート※記入不要です!A27)</f>
        <v>0</v>
      </c>
      <c r="C27" s="217" t="str">
        <f t="shared" si="170"/>
        <v/>
      </c>
      <c r="D27" s="217" t="str">
        <f t="shared" si="171"/>
        <v/>
      </c>
      <c r="E27" s="217" t="str">
        <f t="shared" si="172"/>
        <v/>
      </c>
      <c r="F27" s="218"/>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19"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20"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21">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 t="shared" si="121"/>
        <v/>
      </c>
      <c r="DK27" s="75" t="str">
        <f t="shared" si="122"/>
        <v/>
      </c>
      <c r="DL27" s="75" t="str">
        <f t="shared" si="123"/>
        <v/>
      </c>
      <c r="DM27" s="75" t="str">
        <f t="shared" si="124"/>
        <v/>
      </c>
      <c r="DN27" s="75" t="str">
        <f t="shared" si="125"/>
        <v/>
      </c>
      <c r="DO27" s="75" t="str">
        <f t="shared" si="126"/>
        <v/>
      </c>
      <c r="DP27" s="75" t="str">
        <f t="shared" si="127"/>
        <v/>
      </c>
      <c r="DQ27" s="75" t="str">
        <f t="shared" si="128"/>
        <v/>
      </c>
      <c r="DR27" s="75" t="str">
        <f t="shared" si="129"/>
        <v/>
      </c>
      <c r="DS27" s="75" t="str">
        <f t="shared" si="130"/>
        <v/>
      </c>
      <c r="DT27" s="75" t="str">
        <f t="shared" si="131"/>
        <v/>
      </c>
      <c r="DU27" s="75" t="str">
        <f t="shared" si="132"/>
        <v/>
      </c>
      <c r="DV27" s="75" t="str">
        <f t="shared" si="133"/>
        <v/>
      </c>
      <c r="DW27" s="75" t="str">
        <f t="shared" si="134"/>
        <v/>
      </c>
      <c r="DX27" s="75" t="str">
        <f t="shared" si="135"/>
        <v/>
      </c>
      <c r="DY27" s="75" t="str">
        <f t="shared" si="136"/>
        <v/>
      </c>
      <c r="DZ27" s="75" t="str">
        <f t="shared" si="137"/>
        <v/>
      </c>
      <c r="EA27" s="75" t="str">
        <f t="shared" si="138"/>
        <v/>
      </c>
      <c r="EB27" s="75" t="str">
        <f t="shared" si="139"/>
        <v/>
      </c>
      <c r="EC27" s="75" t="str">
        <f t="shared" si="140"/>
        <v/>
      </c>
      <c r="ED27" s="75" t="str">
        <f t="shared" si="141"/>
        <v/>
      </c>
      <c r="EE27" s="75" t="str">
        <f t="shared" si="142"/>
        <v/>
      </c>
      <c r="EF27" s="221" t="str">
        <f t="shared" ca="1" si="143"/>
        <v/>
      </c>
      <c r="EG27" s="221" t="str">
        <f t="shared" ca="1" si="144"/>
        <v/>
      </c>
      <c r="EH27" s="75" t="str">
        <f t="shared" ca="1" si="145"/>
        <v/>
      </c>
      <c r="EI27" s="75" t="str">
        <f t="shared" ca="1" si="146"/>
        <v/>
      </c>
      <c r="EJ27" s="75" t="str">
        <f t="shared" ca="1" si="147"/>
        <v/>
      </c>
      <c r="EK27" s="75" t="str">
        <f t="shared" ca="1" si="148"/>
        <v/>
      </c>
      <c r="EL27" s="75" t="str">
        <f t="shared" ca="1" si="149"/>
        <v/>
      </c>
      <c r="EM27" s="75" t="str">
        <f t="shared" ca="1" si="150"/>
        <v/>
      </c>
      <c r="EN27" s="75" t="str">
        <f t="shared" ca="1" si="151"/>
        <v/>
      </c>
      <c r="EO27" s="75" t="str">
        <f t="shared" ca="1" si="152"/>
        <v/>
      </c>
      <c r="EP27" s="75" t="str">
        <f t="shared" ca="1" si="153"/>
        <v/>
      </c>
      <c r="EQ27" s="75" t="str">
        <f t="shared" ca="1" si="154"/>
        <v/>
      </c>
      <c r="ER27" s="75" t="str">
        <f t="shared" ca="1" si="155"/>
        <v/>
      </c>
      <c r="ES27" s="221">
        <f t="shared" si="156"/>
        <v>1</v>
      </c>
      <c r="ET27" s="75" t="str">
        <f t="shared" si="157"/>
        <v/>
      </c>
      <c r="EU27" s="75" t="str">
        <f>""</f>
        <v/>
      </c>
      <c r="EV27" s="75" t="str">
        <f t="shared" si="158"/>
        <v/>
      </c>
      <c r="EW27" s="75" t="str">
        <f t="shared" si="159"/>
        <v/>
      </c>
      <c r="EX27" s="221" t="str">
        <f>IF(B27=0,"",COUNTIF(ES$6:ES27,ES27))</f>
        <v/>
      </c>
      <c r="EY27" s="75" t="str">
        <f t="shared" si="160"/>
        <v/>
      </c>
      <c r="EZ27" s="222" t="str">
        <f t="shared" si="161"/>
        <v/>
      </c>
      <c r="FA27" s="75" t="str">
        <f t="shared" si="162"/>
        <v/>
      </c>
      <c r="FB27" s="75" t="str">
        <f t="shared" si="163"/>
        <v/>
      </c>
    </row>
    <row r="28" spans="1:158" ht="17.25">
      <c r="A28" s="27">
        <v>23</v>
      </c>
      <c r="B28" s="27">
        <f>COUNTIF('中間シート (2)'!M:M,行政集計シート※記入不要です!A28)</f>
        <v>0</v>
      </c>
      <c r="C28" s="217" t="str">
        <f t="shared" si="170"/>
        <v/>
      </c>
      <c r="D28" s="217" t="str">
        <f t="shared" si="171"/>
        <v/>
      </c>
      <c r="E28" s="217" t="str">
        <f t="shared" si="172"/>
        <v/>
      </c>
      <c r="F28" s="218"/>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19"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20"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21">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 t="shared" si="121"/>
        <v/>
      </c>
      <c r="DK28" s="75" t="str">
        <f t="shared" si="122"/>
        <v/>
      </c>
      <c r="DL28" s="75" t="str">
        <f t="shared" si="123"/>
        <v/>
      </c>
      <c r="DM28" s="75" t="str">
        <f t="shared" si="124"/>
        <v/>
      </c>
      <c r="DN28" s="75" t="str">
        <f t="shared" si="125"/>
        <v/>
      </c>
      <c r="DO28" s="75" t="str">
        <f t="shared" si="126"/>
        <v/>
      </c>
      <c r="DP28" s="75" t="str">
        <f t="shared" si="127"/>
        <v/>
      </c>
      <c r="DQ28" s="75" t="str">
        <f t="shared" si="128"/>
        <v/>
      </c>
      <c r="DR28" s="75" t="str">
        <f t="shared" si="129"/>
        <v/>
      </c>
      <c r="DS28" s="75" t="str">
        <f t="shared" si="130"/>
        <v/>
      </c>
      <c r="DT28" s="75" t="str">
        <f t="shared" si="131"/>
        <v/>
      </c>
      <c r="DU28" s="75" t="str">
        <f t="shared" si="132"/>
        <v/>
      </c>
      <c r="DV28" s="75" t="str">
        <f t="shared" si="133"/>
        <v/>
      </c>
      <c r="DW28" s="75" t="str">
        <f t="shared" si="134"/>
        <v/>
      </c>
      <c r="DX28" s="75" t="str">
        <f t="shared" si="135"/>
        <v/>
      </c>
      <c r="DY28" s="75" t="str">
        <f t="shared" si="136"/>
        <v/>
      </c>
      <c r="DZ28" s="75" t="str">
        <f t="shared" si="137"/>
        <v/>
      </c>
      <c r="EA28" s="75" t="str">
        <f t="shared" si="138"/>
        <v/>
      </c>
      <c r="EB28" s="75" t="str">
        <f t="shared" si="139"/>
        <v/>
      </c>
      <c r="EC28" s="75" t="str">
        <f t="shared" si="140"/>
        <v/>
      </c>
      <c r="ED28" s="75" t="str">
        <f t="shared" si="141"/>
        <v/>
      </c>
      <c r="EE28" s="75" t="str">
        <f t="shared" si="142"/>
        <v/>
      </c>
      <c r="EF28" s="221" t="str">
        <f t="shared" ca="1" si="143"/>
        <v/>
      </c>
      <c r="EG28" s="221" t="str">
        <f t="shared" ca="1" si="144"/>
        <v/>
      </c>
      <c r="EH28" s="75" t="str">
        <f t="shared" ca="1" si="145"/>
        <v/>
      </c>
      <c r="EI28" s="75" t="str">
        <f t="shared" ca="1" si="146"/>
        <v/>
      </c>
      <c r="EJ28" s="75" t="str">
        <f t="shared" ca="1" si="147"/>
        <v/>
      </c>
      <c r="EK28" s="75" t="str">
        <f t="shared" ca="1" si="148"/>
        <v/>
      </c>
      <c r="EL28" s="75" t="str">
        <f t="shared" ca="1" si="149"/>
        <v/>
      </c>
      <c r="EM28" s="75" t="str">
        <f t="shared" ca="1" si="150"/>
        <v/>
      </c>
      <c r="EN28" s="75" t="str">
        <f t="shared" ca="1" si="151"/>
        <v/>
      </c>
      <c r="EO28" s="75" t="str">
        <f t="shared" ca="1" si="152"/>
        <v/>
      </c>
      <c r="EP28" s="75" t="str">
        <f t="shared" ca="1" si="153"/>
        <v/>
      </c>
      <c r="EQ28" s="75" t="str">
        <f t="shared" ca="1" si="154"/>
        <v/>
      </c>
      <c r="ER28" s="75" t="str">
        <f t="shared" ca="1" si="155"/>
        <v/>
      </c>
      <c r="ES28" s="221">
        <f t="shared" si="156"/>
        <v>1</v>
      </c>
      <c r="ET28" s="75" t="str">
        <f t="shared" si="157"/>
        <v/>
      </c>
      <c r="EU28" s="75" t="str">
        <f>""</f>
        <v/>
      </c>
      <c r="EV28" s="75" t="str">
        <f t="shared" si="158"/>
        <v/>
      </c>
      <c r="EW28" s="75" t="str">
        <f t="shared" si="159"/>
        <v/>
      </c>
      <c r="EX28" s="221" t="str">
        <f>IF(B28=0,"",COUNTIF(ES$6:ES28,ES28))</f>
        <v/>
      </c>
      <c r="EY28" s="75" t="str">
        <f t="shared" si="160"/>
        <v/>
      </c>
      <c r="EZ28" s="222" t="str">
        <f t="shared" si="161"/>
        <v/>
      </c>
      <c r="FA28" s="75" t="str">
        <f t="shared" si="162"/>
        <v/>
      </c>
      <c r="FB28" s="75" t="str">
        <f t="shared" si="163"/>
        <v/>
      </c>
    </row>
    <row r="29" spans="1:158" ht="17.25">
      <c r="A29" s="27">
        <v>24</v>
      </c>
      <c r="B29" s="27">
        <f>COUNTIF('中間シート (2)'!M:M,行政集計シート※記入不要です!A29)</f>
        <v>0</v>
      </c>
      <c r="C29" s="217" t="str">
        <f t="shared" si="170"/>
        <v/>
      </c>
      <c r="D29" s="217" t="str">
        <f t="shared" si="171"/>
        <v/>
      </c>
      <c r="E29" s="217" t="str">
        <f t="shared" si="172"/>
        <v/>
      </c>
      <c r="F29" s="218"/>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19"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20"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21">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 t="shared" si="121"/>
        <v/>
      </c>
      <c r="DK29" s="75" t="str">
        <f t="shared" si="122"/>
        <v/>
      </c>
      <c r="DL29" s="75" t="str">
        <f t="shared" si="123"/>
        <v/>
      </c>
      <c r="DM29" s="75" t="str">
        <f t="shared" si="124"/>
        <v/>
      </c>
      <c r="DN29" s="75" t="str">
        <f t="shared" si="125"/>
        <v/>
      </c>
      <c r="DO29" s="75" t="str">
        <f t="shared" si="126"/>
        <v/>
      </c>
      <c r="DP29" s="75" t="str">
        <f t="shared" si="127"/>
        <v/>
      </c>
      <c r="DQ29" s="75" t="str">
        <f t="shared" si="128"/>
        <v/>
      </c>
      <c r="DR29" s="75" t="str">
        <f t="shared" si="129"/>
        <v/>
      </c>
      <c r="DS29" s="75" t="str">
        <f t="shared" si="130"/>
        <v/>
      </c>
      <c r="DT29" s="75" t="str">
        <f t="shared" si="131"/>
        <v/>
      </c>
      <c r="DU29" s="75" t="str">
        <f t="shared" si="132"/>
        <v/>
      </c>
      <c r="DV29" s="75" t="str">
        <f t="shared" si="133"/>
        <v/>
      </c>
      <c r="DW29" s="75" t="str">
        <f t="shared" si="134"/>
        <v/>
      </c>
      <c r="DX29" s="75" t="str">
        <f t="shared" si="135"/>
        <v/>
      </c>
      <c r="DY29" s="75" t="str">
        <f t="shared" si="136"/>
        <v/>
      </c>
      <c r="DZ29" s="75" t="str">
        <f t="shared" si="137"/>
        <v/>
      </c>
      <c r="EA29" s="75" t="str">
        <f t="shared" si="138"/>
        <v/>
      </c>
      <c r="EB29" s="75" t="str">
        <f t="shared" si="139"/>
        <v/>
      </c>
      <c r="EC29" s="75" t="str">
        <f t="shared" si="140"/>
        <v/>
      </c>
      <c r="ED29" s="75" t="str">
        <f t="shared" si="141"/>
        <v/>
      </c>
      <c r="EE29" s="75" t="str">
        <f t="shared" si="142"/>
        <v/>
      </c>
      <c r="EF29" s="221" t="str">
        <f t="shared" ca="1" si="143"/>
        <v/>
      </c>
      <c r="EG29" s="221" t="str">
        <f t="shared" ca="1" si="144"/>
        <v/>
      </c>
      <c r="EH29" s="75" t="str">
        <f t="shared" ca="1" si="145"/>
        <v/>
      </c>
      <c r="EI29" s="75" t="str">
        <f t="shared" ca="1" si="146"/>
        <v/>
      </c>
      <c r="EJ29" s="75" t="str">
        <f t="shared" ca="1" si="147"/>
        <v/>
      </c>
      <c r="EK29" s="75" t="str">
        <f t="shared" ca="1" si="148"/>
        <v/>
      </c>
      <c r="EL29" s="75" t="str">
        <f t="shared" ca="1" si="149"/>
        <v/>
      </c>
      <c r="EM29" s="75" t="str">
        <f t="shared" ca="1" si="150"/>
        <v/>
      </c>
      <c r="EN29" s="75" t="str">
        <f t="shared" ca="1" si="151"/>
        <v/>
      </c>
      <c r="EO29" s="75" t="str">
        <f t="shared" ca="1" si="152"/>
        <v/>
      </c>
      <c r="EP29" s="75" t="str">
        <f t="shared" ca="1" si="153"/>
        <v/>
      </c>
      <c r="EQ29" s="75" t="str">
        <f t="shared" ca="1" si="154"/>
        <v/>
      </c>
      <c r="ER29" s="75" t="str">
        <f t="shared" ca="1" si="155"/>
        <v/>
      </c>
      <c r="ES29" s="221">
        <f t="shared" si="156"/>
        <v>1</v>
      </c>
      <c r="ET29" s="75" t="str">
        <f t="shared" si="157"/>
        <v/>
      </c>
      <c r="EU29" s="75" t="str">
        <f>""</f>
        <v/>
      </c>
      <c r="EV29" s="75" t="str">
        <f t="shared" si="158"/>
        <v/>
      </c>
      <c r="EW29" s="75" t="str">
        <f t="shared" si="159"/>
        <v/>
      </c>
      <c r="EX29" s="221" t="str">
        <f>IF(B29=0,"",COUNTIF(ES$6:ES29,ES29))</f>
        <v/>
      </c>
      <c r="EY29" s="75" t="str">
        <f t="shared" si="160"/>
        <v/>
      </c>
      <c r="EZ29" s="222" t="str">
        <f t="shared" si="161"/>
        <v/>
      </c>
      <c r="FA29" s="75" t="str">
        <f t="shared" si="162"/>
        <v/>
      </c>
      <c r="FB29" s="75" t="str">
        <f t="shared" si="163"/>
        <v/>
      </c>
    </row>
    <row r="30" spans="1:158" ht="17.25">
      <c r="A30" s="27">
        <v>25</v>
      </c>
      <c r="B30" s="27">
        <f>COUNTIF('中間シート (2)'!M:M,行政集計シート※記入不要です!A30)</f>
        <v>0</v>
      </c>
      <c r="C30" s="217" t="str">
        <f t="shared" si="170"/>
        <v/>
      </c>
      <c r="D30" s="217" t="str">
        <f t="shared" si="171"/>
        <v/>
      </c>
      <c r="E30" s="217" t="str">
        <f t="shared" si="172"/>
        <v/>
      </c>
      <c r="F30" s="218"/>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19"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20"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21">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 t="shared" si="121"/>
        <v/>
      </c>
      <c r="DK30" s="75" t="str">
        <f t="shared" si="122"/>
        <v/>
      </c>
      <c r="DL30" s="75" t="str">
        <f t="shared" si="123"/>
        <v/>
      </c>
      <c r="DM30" s="75" t="str">
        <f t="shared" si="124"/>
        <v/>
      </c>
      <c r="DN30" s="75" t="str">
        <f t="shared" si="125"/>
        <v/>
      </c>
      <c r="DO30" s="75" t="str">
        <f t="shared" si="126"/>
        <v/>
      </c>
      <c r="DP30" s="75" t="str">
        <f t="shared" si="127"/>
        <v/>
      </c>
      <c r="DQ30" s="75" t="str">
        <f t="shared" si="128"/>
        <v/>
      </c>
      <c r="DR30" s="75" t="str">
        <f t="shared" si="129"/>
        <v/>
      </c>
      <c r="DS30" s="75" t="str">
        <f t="shared" si="130"/>
        <v/>
      </c>
      <c r="DT30" s="75" t="str">
        <f t="shared" si="131"/>
        <v/>
      </c>
      <c r="DU30" s="75" t="str">
        <f t="shared" si="132"/>
        <v/>
      </c>
      <c r="DV30" s="75" t="str">
        <f t="shared" si="133"/>
        <v/>
      </c>
      <c r="DW30" s="75" t="str">
        <f t="shared" si="134"/>
        <v/>
      </c>
      <c r="DX30" s="75" t="str">
        <f t="shared" si="135"/>
        <v/>
      </c>
      <c r="DY30" s="75" t="str">
        <f t="shared" si="136"/>
        <v/>
      </c>
      <c r="DZ30" s="75" t="str">
        <f t="shared" si="137"/>
        <v/>
      </c>
      <c r="EA30" s="75" t="str">
        <f t="shared" si="138"/>
        <v/>
      </c>
      <c r="EB30" s="75" t="str">
        <f t="shared" si="139"/>
        <v/>
      </c>
      <c r="EC30" s="75" t="str">
        <f t="shared" si="140"/>
        <v/>
      </c>
      <c r="ED30" s="75" t="str">
        <f t="shared" si="141"/>
        <v/>
      </c>
      <c r="EE30" s="75" t="str">
        <f t="shared" si="142"/>
        <v/>
      </c>
      <c r="EF30" s="221" t="str">
        <f t="shared" ca="1" si="143"/>
        <v/>
      </c>
      <c r="EG30" s="221" t="str">
        <f t="shared" ca="1" si="144"/>
        <v/>
      </c>
      <c r="EH30" s="75" t="str">
        <f t="shared" ca="1" si="145"/>
        <v/>
      </c>
      <c r="EI30" s="75" t="str">
        <f t="shared" ca="1" si="146"/>
        <v/>
      </c>
      <c r="EJ30" s="75" t="str">
        <f t="shared" ca="1" si="147"/>
        <v/>
      </c>
      <c r="EK30" s="75" t="str">
        <f t="shared" ca="1" si="148"/>
        <v/>
      </c>
      <c r="EL30" s="75" t="str">
        <f t="shared" ca="1" si="149"/>
        <v/>
      </c>
      <c r="EM30" s="75" t="str">
        <f t="shared" ca="1" si="150"/>
        <v/>
      </c>
      <c r="EN30" s="75" t="str">
        <f t="shared" ca="1" si="151"/>
        <v/>
      </c>
      <c r="EO30" s="75" t="str">
        <f t="shared" ca="1" si="152"/>
        <v/>
      </c>
      <c r="EP30" s="75" t="str">
        <f t="shared" ca="1" si="153"/>
        <v/>
      </c>
      <c r="EQ30" s="75" t="str">
        <f t="shared" ca="1" si="154"/>
        <v/>
      </c>
      <c r="ER30" s="75" t="str">
        <f t="shared" ca="1" si="155"/>
        <v/>
      </c>
      <c r="ES30" s="221">
        <f t="shared" si="156"/>
        <v>1</v>
      </c>
      <c r="ET30" s="75" t="str">
        <f t="shared" si="157"/>
        <v/>
      </c>
      <c r="EU30" s="75" t="str">
        <f>""</f>
        <v/>
      </c>
      <c r="EV30" s="75" t="str">
        <f t="shared" si="158"/>
        <v/>
      </c>
      <c r="EW30" s="75" t="str">
        <f t="shared" si="159"/>
        <v/>
      </c>
      <c r="EX30" s="221" t="str">
        <f>IF(B30=0,"",COUNTIF(ES$6:ES30,ES30))</f>
        <v/>
      </c>
      <c r="EY30" s="75" t="str">
        <f t="shared" si="160"/>
        <v/>
      </c>
      <c r="EZ30" s="222" t="str">
        <f t="shared" si="161"/>
        <v/>
      </c>
      <c r="FA30" s="75" t="str">
        <f t="shared" si="162"/>
        <v/>
      </c>
      <c r="FB30" s="75" t="str">
        <f t="shared" si="163"/>
        <v/>
      </c>
    </row>
    <row r="31" spans="1:158" ht="17.25">
      <c r="A31" s="27">
        <v>26</v>
      </c>
      <c r="B31" s="27">
        <f>COUNTIF('中間シート (2)'!M:M,行政集計シート※記入不要です!A31)</f>
        <v>0</v>
      </c>
      <c r="C31" s="217" t="str">
        <f t="shared" si="170"/>
        <v/>
      </c>
      <c r="D31" s="217" t="str">
        <f t="shared" si="171"/>
        <v/>
      </c>
      <c r="E31" s="217" t="str">
        <f t="shared" si="172"/>
        <v/>
      </c>
      <c r="F31" s="218"/>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19"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20"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21">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 t="shared" si="121"/>
        <v/>
      </c>
      <c r="DK31" s="75" t="str">
        <f t="shared" si="122"/>
        <v/>
      </c>
      <c r="DL31" s="75" t="str">
        <f t="shared" si="123"/>
        <v/>
      </c>
      <c r="DM31" s="75" t="str">
        <f t="shared" si="124"/>
        <v/>
      </c>
      <c r="DN31" s="75" t="str">
        <f t="shared" si="125"/>
        <v/>
      </c>
      <c r="DO31" s="75" t="str">
        <f t="shared" si="126"/>
        <v/>
      </c>
      <c r="DP31" s="75" t="str">
        <f t="shared" si="127"/>
        <v/>
      </c>
      <c r="DQ31" s="75" t="str">
        <f t="shared" si="128"/>
        <v/>
      </c>
      <c r="DR31" s="75" t="str">
        <f t="shared" si="129"/>
        <v/>
      </c>
      <c r="DS31" s="75" t="str">
        <f t="shared" si="130"/>
        <v/>
      </c>
      <c r="DT31" s="75" t="str">
        <f t="shared" si="131"/>
        <v/>
      </c>
      <c r="DU31" s="75" t="str">
        <f t="shared" si="132"/>
        <v/>
      </c>
      <c r="DV31" s="75" t="str">
        <f t="shared" si="133"/>
        <v/>
      </c>
      <c r="DW31" s="75" t="str">
        <f t="shared" si="134"/>
        <v/>
      </c>
      <c r="DX31" s="75" t="str">
        <f t="shared" si="135"/>
        <v/>
      </c>
      <c r="DY31" s="75" t="str">
        <f t="shared" si="136"/>
        <v/>
      </c>
      <c r="DZ31" s="75" t="str">
        <f t="shared" si="137"/>
        <v/>
      </c>
      <c r="EA31" s="75" t="str">
        <f t="shared" si="138"/>
        <v/>
      </c>
      <c r="EB31" s="75" t="str">
        <f t="shared" si="139"/>
        <v/>
      </c>
      <c r="EC31" s="75" t="str">
        <f t="shared" si="140"/>
        <v/>
      </c>
      <c r="ED31" s="75" t="str">
        <f t="shared" si="141"/>
        <v/>
      </c>
      <c r="EE31" s="75" t="str">
        <f t="shared" si="142"/>
        <v/>
      </c>
      <c r="EF31" s="221" t="str">
        <f t="shared" ca="1" si="143"/>
        <v/>
      </c>
      <c r="EG31" s="221" t="str">
        <f t="shared" ca="1" si="144"/>
        <v/>
      </c>
      <c r="EH31" s="75" t="str">
        <f t="shared" ca="1" si="145"/>
        <v/>
      </c>
      <c r="EI31" s="75" t="str">
        <f t="shared" ca="1" si="146"/>
        <v/>
      </c>
      <c r="EJ31" s="75" t="str">
        <f t="shared" ca="1" si="147"/>
        <v/>
      </c>
      <c r="EK31" s="75" t="str">
        <f t="shared" ca="1" si="148"/>
        <v/>
      </c>
      <c r="EL31" s="75" t="str">
        <f t="shared" ca="1" si="149"/>
        <v/>
      </c>
      <c r="EM31" s="75" t="str">
        <f t="shared" ca="1" si="150"/>
        <v/>
      </c>
      <c r="EN31" s="75" t="str">
        <f t="shared" ca="1" si="151"/>
        <v/>
      </c>
      <c r="EO31" s="75" t="str">
        <f t="shared" ca="1" si="152"/>
        <v/>
      </c>
      <c r="EP31" s="75" t="str">
        <f t="shared" ca="1" si="153"/>
        <v/>
      </c>
      <c r="EQ31" s="75" t="str">
        <f t="shared" ca="1" si="154"/>
        <v/>
      </c>
      <c r="ER31" s="75" t="str">
        <f t="shared" ca="1" si="155"/>
        <v/>
      </c>
      <c r="ES31" s="221">
        <f t="shared" si="156"/>
        <v>1</v>
      </c>
      <c r="ET31" s="75" t="str">
        <f t="shared" si="157"/>
        <v/>
      </c>
      <c r="EU31" s="75" t="str">
        <f>""</f>
        <v/>
      </c>
      <c r="EV31" s="75" t="str">
        <f>IF(AND(G31=1,COUNT(G32:G65)=0), 70, "")</f>
        <v/>
      </c>
      <c r="EW31" s="75" t="str">
        <f t="shared" si="159"/>
        <v/>
      </c>
      <c r="EX31" s="221" t="str">
        <f>IF(B31=0,"",COUNTIF(ES$6:ES31,ES31))</f>
        <v/>
      </c>
      <c r="EY31" s="75" t="str">
        <f t="shared" si="160"/>
        <v/>
      </c>
      <c r="EZ31" s="222" t="str">
        <f t="shared" si="161"/>
        <v/>
      </c>
      <c r="FA31" s="75" t="str">
        <f t="shared" si="162"/>
        <v/>
      </c>
      <c r="FB31" s="75" t="str">
        <f t="shared" si="163"/>
        <v/>
      </c>
    </row>
    <row r="32" spans="1:158" ht="17.25">
      <c r="A32" s="27">
        <v>27</v>
      </c>
      <c r="B32" s="27">
        <f>COUNTIF('中間シート (2)'!M:M,行政集計シート※記入不要です!A32)</f>
        <v>0</v>
      </c>
      <c r="C32" s="217" t="str">
        <f t="shared" si="170"/>
        <v/>
      </c>
      <c r="D32" s="217" t="str">
        <f t="shared" si="171"/>
        <v/>
      </c>
      <c r="E32" s="217" t="str">
        <f t="shared" si="172"/>
        <v/>
      </c>
      <c r="F32" s="218"/>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19"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20"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21">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 t="shared" si="121"/>
        <v/>
      </c>
      <c r="DK32" s="75" t="str">
        <f t="shared" si="122"/>
        <v/>
      </c>
      <c r="DL32" s="75" t="str">
        <f t="shared" si="123"/>
        <v/>
      </c>
      <c r="DM32" s="75" t="str">
        <f t="shared" si="124"/>
        <v/>
      </c>
      <c r="DN32" s="75" t="str">
        <f t="shared" si="125"/>
        <v/>
      </c>
      <c r="DO32" s="75" t="str">
        <f t="shared" si="126"/>
        <v/>
      </c>
      <c r="DP32" s="75" t="str">
        <f t="shared" si="127"/>
        <v/>
      </c>
      <c r="DQ32" s="75" t="str">
        <f t="shared" si="128"/>
        <v/>
      </c>
      <c r="DR32" s="75" t="str">
        <f t="shared" si="129"/>
        <v/>
      </c>
      <c r="DS32" s="75" t="str">
        <f t="shared" si="130"/>
        <v/>
      </c>
      <c r="DT32" s="75" t="str">
        <f t="shared" si="131"/>
        <v/>
      </c>
      <c r="DU32" s="75" t="str">
        <f t="shared" si="132"/>
        <v/>
      </c>
      <c r="DV32" s="75" t="str">
        <f t="shared" si="133"/>
        <v/>
      </c>
      <c r="DW32" s="75" t="str">
        <f t="shared" si="134"/>
        <v/>
      </c>
      <c r="DX32" s="75" t="str">
        <f t="shared" si="135"/>
        <v/>
      </c>
      <c r="DY32" s="75" t="str">
        <f t="shared" si="136"/>
        <v/>
      </c>
      <c r="DZ32" s="75" t="str">
        <f t="shared" si="137"/>
        <v/>
      </c>
      <c r="EA32" s="75" t="str">
        <f t="shared" si="138"/>
        <v/>
      </c>
      <c r="EB32" s="75" t="str">
        <f t="shared" si="139"/>
        <v/>
      </c>
      <c r="EC32" s="75" t="str">
        <f t="shared" si="140"/>
        <v/>
      </c>
      <c r="ED32" s="75" t="str">
        <f t="shared" si="141"/>
        <v/>
      </c>
      <c r="EE32" s="75" t="str">
        <f t="shared" si="142"/>
        <v/>
      </c>
      <c r="EF32" s="221" t="str">
        <f t="shared" ca="1" si="143"/>
        <v/>
      </c>
      <c r="EG32" s="221" t="str">
        <f t="shared" ca="1" si="144"/>
        <v/>
      </c>
      <c r="EH32" s="75" t="str">
        <f t="shared" ca="1" si="145"/>
        <v/>
      </c>
      <c r="EI32" s="75" t="str">
        <f t="shared" ca="1" si="146"/>
        <v/>
      </c>
      <c r="EJ32" s="75" t="str">
        <f t="shared" ca="1" si="147"/>
        <v/>
      </c>
      <c r="EK32" s="75" t="str">
        <f t="shared" ca="1" si="148"/>
        <v/>
      </c>
      <c r="EL32" s="75" t="str">
        <f t="shared" ca="1" si="149"/>
        <v/>
      </c>
      <c r="EM32" s="75" t="str">
        <f t="shared" ca="1" si="150"/>
        <v/>
      </c>
      <c r="EN32" s="75" t="str">
        <f t="shared" ca="1" si="151"/>
        <v/>
      </c>
      <c r="EO32" s="75" t="str">
        <f t="shared" ca="1" si="152"/>
        <v/>
      </c>
      <c r="EP32" s="75" t="str">
        <f t="shared" ca="1" si="153"/>
        <v/>
      </c>
      <c r="EQ32" s="75" t="str">
        <f t="shared" ca="1" si="154"/>
        <v/>
      </c>
      <c r="ER32" s="75" t="str">
        <f t="shared" ca="1" si="155"/>
        <v/>
      </c>
      <c r="ES32" s="221">
        <f t="shared" si="156"/>
        <v>1</v>
      </c>
      <c r="ET32" s="75" t="str">
        <f t="shared" si="157"/>
        <v/>
      </c>
      <c r="EU32" s="75" t="str">
        <f>""</f>
        <v/>
      </c>
      <c r="EV32" s="75" t="str">
        <f>IF(AND(G32=1,COUNT(G33:G65)=0), 70, "")</f>
        <v/>
      </c>
      <c r="EW32" s="75" t="str">
        <f t="shared" si="159"/>
        <v/>
      </c>
      <c r="EX32" s="221" t="str">
        <f>IF(B32=0,"",COUNTIF(ES$6:ES32,ES32))</f>
        <v/>
      </c>
      <c r="EY32" s="75" t="str">
        <f t="shared" si="160"/>
        <v/>
      </c>
      <c r="EZ32" s="222" t="str">
        <f t="shared" si="161"/>
        <v/>
      </c>
      <c r="FA32" s="75" t="str">
        <f t="shared" si="162"/>
        <v/>
      </c>
      <c r="FB32" s="75" t="str">
        <f t="shared" si="163"/>
        <v/>
      </c>
    </row>
    <row r="33" spans="1:158" ht="17.25">
      <c r="A33" s="27">
        <v>28</v>
      </c>
      <c r="B33" s="27">
        <f>COUNTIF('中間シート (2)'!M:M,行政集計シート※記入不要です!A33)</f>
        <v>0</v>
      </c>
      <c r="C33" s="217" t="str">
        <f t="shared" si="170"/>
        <v/>
      </c>
      <c r="D33" s="217" t="str">
        <f t="shared" si="171"/>
        <v/>
      </c>
      <c r="E33" s="217" t="str">
        <f t="shared" si="172"/>
        <v/>
      </c>
      <c r="F33" s="218"/>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19"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20"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21">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 t="shared" si="121"/>
        <v/>
      </c>
      <c r="DK33" s="75" t="str">
        <f t="shared" si="122"/>
        <v/>
      </c>
      <c r="DL33" s="75" t="str">
        <f t="shared" si="123"/>
        <v/>
      </c>
      <c r="DM33" s="75" t="str">
        <f t="shared" si="124"/>
        <v/>
      </c>
      <c r="DN33" s="75" t="str">
        <f t="shared" si="125"/>
        <v/>
      </c>
      <c r="DO33" s="75" t="str">
        <f t="shared" si="126"/>
        <v/>
      </c>
      <c r="DP33" s="75" t="str">
        <f t="shared" si="127"/>
        <v/>
      </c>
      <c r="DQ33" s="75" t="str">
        <f t="shared" si="128"/>
        <v/>
      </c>
      <c r="DR33" s="75" t="str">
        <f t="shared" si="129"/>
        <v/>
      </c>
      <c r="DS33" s="75" t="str">
        <f t="shared" si="130"/>
        <v/>
      </c>
      <c r="DT33" s="75" t="str">
        <f t="shared" si="131"/>
        <v/>
      </c>
      <c r="DU33" s="75" t="str">
        <f t="shared" si="132"/>
        <v/>
      </c>
      <c r="DV33" s="75" t="str">
        <f t="shared" si="133"/>
        <v/>
      </c>
      <c r="DW33" s="75" t="str">
        <f t="shared" si="134"/>
        <v/>
      </c>
      <c r="DX33" s="75" t="str">
        <f t="shared" si="135"/>
        <v/>
      </c>
      <c r="DY33" s="75" t="str">
        <f t="shared" si="136"/>
        <v/>
      </c>
      <c r="DZ33" s="75" t="str">
        <f t="shared" si="137"/>
        <v/>
      </c>
      <c r="EA33" s="75" t="str">
        <f t="shared" si="138"/>
        <v/>
      </c>
      <c r="EB33" s="75" t="str">
        <f t="shared" si="139"/>
        <v/>
      </c>
      <c r="EC33" s="75" t="str">
        <f t="shared" si="140"/>
        <v/>
      </c>
      <c r="ED33" s="75" t="str">
        <f t="shared" si="141"/>
        <v/>
      </c>
      <c r="EE33" s="75" t="str">
        <f t="shared" si="142"/>
        <v/>
      </c>
      <c r="EF33" s="221" t="str">
        <f t="shared" ca="1" si="143"/>
        <v/>
      </c>
      <c r="EG33" s="221" t="str">
        <f t="shared" ca="1" si="144"/>
        <v/>
      </c>
      <c r="EH33" s="75" t="str">
        <f t="shared" ca="1" si="145"/>
        <v/>
      </c>
      <c r="EI33" s="75" t="str">
        <f t="shared" ca="1" si="146"/>
        <v/>
      </c>
      <c r="EJ33" s="75" t="str">
        <f t="shared" ca="1" si="147"/>
        <v/>
      </c>
      <c r="EK33" s="75" t="str">
        <f t="shared" ca="1" si="148"/>
        <v/>
      </c>
      <c r="EL33" s="75" t="str">
        <f t="shared" ca="1" si="149"/>
        <v/>
      </c>
      <c r="EM33" s="75" t="str">
        <f t="shared" ca="1" si="150"/>
        <v/>
      </c>
      <c r="EN33" s="75" t="str">
        <f t="shared" ca="1" si="151"/>
        <v/>
      </c>
      <c r="EO33" s="75" t="str">
        <f t="shared" ca="1" si="152"/>
        <v/>
      </c>
      <c r="EP33" s="75" t="str">
        <f t="shared" ca="1" si="153"/>
        <v/>
      </c>
      <c r="EQ33" s="75" t="str">
        <f t="shared" ca="1" si="154"/>
        <v/>
      </c>
      <c r="ER33" s="75" t="str">
        <f t="shared" ca="1" si="155"/>
        <v/>
      </c>
      <c r="ES33" s="221">
        <f t="shared" si="156"/>
        <v>1</v>
      </c>
      <c r="ET33" s="75" t="str">
        <f t="shared" si="157"/>
        <v/>
      </c>
      <c r="EU33" s="75" t="str">
        <f>""</f>
        <v/>
      </c>
      <c r="EV33" s="75" t="str">
        <f>IF(AND(G33=1,COUNT(G34:G65)=0), 70, "")</f>
        <v/>
      </c>
      <c r="EW33" s="75" t="str">
        <f t="shared" si="159"/>
        <v/>
      </c>
      <c r="EX33" s="221" t="str">
        <f>IF(B33=0,"",COUNTIF(ES$6:ES33,ES33))</f>
        <v/>
      </c>
      <c r="EY33" s="75" t="str">
        <f t="shared" si="160"/>
        <v/>
      </c>
      <c r="EZ33" s="222" t="str">
        <f t="shared" si="161"/>
        <v/>
      </c>
      <c r="FA33" s="75" t="str">
        <f t="shared" si="162"/>
        <v/>
      </c>
      <c r="FB33" s="75" t="str">
        <f t="shared" si="163"/>
        <v/>
      </c>
    </row>
    <row r="34" spans="1:158" ht="17.25">
      <c r="A34" s="27">
        <v>29</v>
      </c>
      <c r="B34" s="27">
        <f>COUNTIF('中間シート (2)'!M:M,行政集計シート※記入不要です!A34)</f>
        <v>0</v>
      </c>
      <c r="C34" s="217" t="str">
        <f t="shared" si="170"/>
        <v/>
      </c>
      <c r="D34" s="217" t="str">
        <f t="shared" si="171"/>
        <v/>
      </c>
      <c r="E34" s="217" t="str">
        <f t="shared" si="172"/>
        <v/>
      </c>
      <c r="F34" s="218"/>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19"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20"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21">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 t="shared" si="121"/>
        <v/>
      </c>
      <c r="DK34" s="75" t="str">
        <f t="shared" si="122"/>
        <v/>
      </c>
      <c r="DL34" s="75" t="str">
        <f t="shared" si="123"/>
        <v/>
      </c>
      <c r="DM34" s="75" t="str">
        <f t="shared" si="124"/>
        <v/>
      </c>
      <c r="DN34" s="75" t="str">
        <f t="shared" si="125"/>
        <v/>
      </c>
      <c r="DO34" s="75" t="str">
        <f t="shared" si="126"/>
        <v/>
      </c>
      <c r="DP34" s="75" t="str">
        <f t="shared" si="127"/>
        <v/>
      </c>
      <c r="DQ34" s="75" t="str">
        <f t="shared" si="128"/>
        <v/>
      </c>
      <c r="DR34" s="75" t="str">
        <f t="shared" si="129"/>
        <v/>
      </c>
      <c r="DS34" s="75" t="str">
        <f t="shared" si="130"/>
        <v/>
      </c>
      <c r="DT34" s="75" t="str">
        <f t="shared" si="131"/>
        <v/>
      </c>
      <c r="DU34" s="75" t="str">
        <f t="shared" si="132"/>
        <v/>
      </c>
      <c r="DV34" s="75" t="str">
        <f t="shared" si="133"/>
        <v/>
      </c>
      <c r="DW34" s="75" t="str">
        <f t="shared" si="134"/>
        <v/>
      </c>
      <c r="DX34" s="75" t="str">
        <f t="shared" si="135"/>
        <v/>
      </c>
      <c r="DY34" s="75" t="str">
        <f t="shared" si="136"/>
        <v/>
      </c>
      <c r="DZ34" s="75" t="str">
        <f t="shared" si="137"/>
        <v/>
      </c>
      <c r="EA34" s="75" t="str">
        <f t="shared" si="138"/>
        <v/>
      </c>
      <c r="EB34" s="75" t="str">
        <f t="shared" si="139"/>
        <v/>
      </c>
      <c r="EC34" s="75" t="str">
        <f t="shared" si="140"/>
        <v/>
      </c>
      <c r="ED34" s="75" t="str">
        <f t="shared" si="141"/>
        <v/>
      </c>
      <c r="EE34" s="75" t="str">
        <f t="shared" si="142"/>
        <v/>
      </c>
      <c r="EF34" s="221" t="str">
        <f t="shared" ca="1" si="143"/>
        <v/>
      </c>
      <c r="EG34" s="221" t="str">
        <f t="shared" ca="1" si="144"/>
        <v/>
      </c>
      <c r="EH34" s="75" t="str">
        <f t="shared" ca="1" si="145"/>
        <v/>
      </c>
      <c r="EI34" s="75" t="str">
        <f t="shared" ca="1" si="146"/>
        <v/>
      </c>
      <c r="EJ34" s="75" t="str">
        <f t="shared" ca="1" si="147"/>
        <v/>
      </c>
      <c r="EK34" s="75" t="str">
        <f t="shared" ca="1" si="148"/>
        <v/>
      </c>
      <c r="EL34" s="75" t="str">
        <f t="shared" ca="1" si="149"/>
        <v/>
      </c>
      <c r="EM34" s="75" t="str">
        <f t="shared" ca="1" si="150"/>
        <v/>
      </c>
      <c r="EN34" s="75" t="str">
        <f t="shared" ca="1" si="151"/>
        <v/>
      </c>
      <c r="EO34" s="75" t="str">
        <f t="shared" ca="1" si="152"/>
        <v/>
      </c>
      <c r="EP34" s="75" t="str">
        <f t="shared" ca="1" si="153"/>
        <v/>
      </c>
      <c r="EQ34" s="75" t="str">
        <f t="shared" ca="1" si="154"/>
        <v/>
      </c>
      <c r="ER34" s="75" t="str">
        <f t="shared" ca="1" si="155"/>
        <v/>
      </c>
      <c r="ES34" s="221">
        <f t="shared" si="156"/>
        <v>1</v>
      </c>
      <c r="ET34" s="75" t="str">
        <f t="shared" si="157"/>
        <v/>
      </c>
      <c r="EU34" s="75" t="str">
        <f>""</f>
        <v/>
      </c>
      <c r="EV34" s="75" t="str">
        <f>IF(AND(G34=1,COUNT(G35:G65)=0), 70, "")</f>
        <v/>
      </c>
      <c r="EW34" s="75" t="str">
        <f t="shared" si="159"/>
        <v/>
      </c>
      <c r="EX34" s="221" t="str">
        <f>IF(B34=0,"",COUNTIF(ES$6:ES34,ES34))</f>
        <v/>
      </c>
      <c r="EY34" s="75" t="str">
        <f t="shared" si="160"/>
        <v/>
      </c>
      <c r="EZ34" s="222" t="str">
        <f t="shared" si="161"/>
        <v/>
      </c>
      <c r="FA34" s="75" t="str">
        <f t="shared" si="162"/>
        <v/>
      </c>
      <c r="FB34" s="75" t="str">
        <f t="shared" si="163"/>
        <v/>
      </c>
    </row>
    <row r="35" spans="1:158" ht="17.25">
      <c r="A35" s="27">
        <v>30</v>
      </c>
      <c r="B35" s="27">
        <f>COUNTIF('中間シート (2)'!M:M,行政集計シート※記入不要です!A35)</f>
        <v>0</v>
      </c>
      <c r="C35" s="217" t="str">
        <f t="shared" si="170"/>
        <v/>
      </c>
      <c r="D35" s="217" t="str">
        <f t="shared" si="171"/>
        <v/>
      </c>
      <c r="E35" s="217" t="str">
        <f t="shared" si="172"/>
        <v/>
      </c>
      <c r="F35" s="218"/>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19"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20"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21">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 t="shared" si="121"/>
        <v/>
      </c>
      <c r="DK35" s="75" t="str">
        <f t="shared" si="122"/>
        <v/>
      </c>
      <c r="DL35" s="75" t="str">
        <f t="shared" si="123"/>
        <v/>
      </c>
      <c r="DM35" s="75" t="str">
        <f t="shared" si="124"/>
        <v/>
      </c>
      <c r="DN35" s="75" t="str">
        <f t="shared" si="125"/>
        <v/>
      </c>
      <c r="DO35" s="75" t="str">
        <f t="shared" si="126"/>
        <v/>
      </c>
      <c r="DP35" s="75" t="str">
        <f t="shared" si="127"/>
        <v/>
      </c>
      <c r="DQ35" s="75" t="str">
        <f t="shared" si="128"/>
        <v/>
      </c>
      <c r="DR35" s="75" t="str">
        <f t="shared" si="129"/>
        <v/>
      </c>
      <c r="DS35" s="75" t="str">
        <f t="shared" si="130"/>
        <v/>
      </c>
      <c r="DT35" s="75" t="str">
        <f t="shared" si="131"/>
        <v/>
      </c>
      <c r="DU35" s="75" t="str">
        <f t="shared" si="132"/>
        <v/>
      </c>
      <c r="DV35" s="75" t="str">
        <f t="shared" si="133"/>
        <v/>
      </c>
      <c r="DW35" s="75" t="str">
        <f t="shared" si="134"/>
        <v/>
      </c>
      <c r="DX35" s="75" t="str">
        <f t="shared" si="135"/>
        <v/>
      </c>
      <c r="DY35" s="75" t="str">
        <f t="shared" si="136"/>
        <v/>
      </c>
      <c r="DZ35" s="75" t="str">
        <f t="shared" si="137"/>
        <v/>
      </c>
      <c r="EA35" s="75" t="str">
        <f t="shared" si="138"/>
        <v/>
      </c>
      <c r="EB35" s="75" t="str">
        <f t="shared" si="139"/>
        <v/>
      </c>
      <c r="EC35" s="75" t="str">
        <f t="shared" si="140"/>
        <v/>
      </c>
      <c r="ED35" s="75" t="str">
        <f t="shared" si="141"/>
        <v/>
      </c>
      <c r="EE35" s="75" t="str">
        <f t="shared" si="142"/>
        <v/>
      </c>
      <c r="EF35" s="221" t="str">
        <f t="shared" ca="1" si="143"/>
        <v/>
      </c>
      <c r="EG35" s="221" t="str">
        <f t="shared" ca="1" si="144"/>
        <v/>
      </c>
      <c r="EH35" s="75" t="str">
        <f t="shared" ca="1" si="145"/>
        <v/>
      </c>
      <c r="EI35" s="75" t="str">
        <f t="shared" ca="1" si="146"/>
        <v/>
      </c>
      <c r="EJ35" s="75" t="str">
        <f t="shared" ca="1" si="147"/>
        <v/>
      </c>
      <c r="EK35" s="75" t="str">
        <f t="shared" ca="1" si="148"/>
        <v/>
      </c>
      <c r="EL35" s="75" t="str">
        <f t="shared" ca="1" si="149"/>
        <v/>
      </c>
      <c r="EM35" s="75" t="str">
        <f t="shared" ca="1" si="150"/>
        <v/>
      </c>
      <c r="EN35" s="75" t="str">
        <f t="shared" ca="1" si="151"/>
        <v/>
      </c>
      <c r="EO35" s="75" t="str">
        <f t="shared" ca="1" si="152"/>
        <v/>
      </c>
      <c r="EP35" s="75" t="str">
        <f t="shared" ca="1" si="153"/>
        <v/>
      </c>
      <c r="EQ35" s="75" t="str">
        <f t="shared" ca="1" si="154"/>
        <v/>
      </c>
      <c r="ER35" s="75" t="str">
        <f t="shared" ca="1" si="155"/>
        <v/>
      </c>
      <c r="ES35" s="221">
        <f t="shared" si="156"/>
        <v>1</v>
      </c>
      <c r="ET35" s="75" t="str">
        <f t="shared" si="157"/>
        <v/>
      </c>
      <c r="EU35" s="75" t="str">
        <f>""</f>
        <v/>
      </c>
      <c r="EV35" s="75" t="str">
        <f>IF(AND(G35=1,COUNT(G36:G65)=0), 70, "")</f>
        <v/>
      </c>
      <c r="EW35" s="75" t="str">
        <f t="shared" si="159"/>
        <v/>
      </c>
      <c r="EX35" s="221" t="str">
        <f>IF(B35=0,"",COUNTIF(ES$6:ES35,ES35))</f>
        <v/>
      </c>
      <c r="EY35" s="75" t="str">
        <f t="shared" si="160"/>
        <v/>
      </c>
      <c r="EZ35" s="222" t="str">
        <f t="shared" si="161"/>
        <v/>
      </c>
      <c r="FA35" s="75" t="str">
        <f t="shared" si="162"/>
        <v/>
      </c>
      <c r="FB35" s="75" t="str">
        <f t="shared" si="163"/>
        <v/>
      </c>
    </row>
    <row r="36" spans="1:158" ht="17.25">
      <c r="A36" s="27">
        <v>31</v>
      </c>
      <c r="B36" s="27">
        <f>COUNTIF('中間シート (2)'!M:M,行政集計シート※記入不要です!A36)</f>
        <v>0</v>
      </c>
      <c r="C36" s="217" t="str">
        <f t="shared" si="170"/>
        <v/>
      </c>
      <c r="D36" s="217" t="str">
        <f t="shared" si="171"/>
        <v/>
      </c>
      <c r="E36" s="217" t="str">
        <f t="shared" si="172"/>
        <v/>
      </c>
      <c r="F36" s="218"/>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19"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20"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21">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 t="shared" si="121"/>
        <v/>
      </c>
      <c r="DK36" s="75" t="str">
        <f t="shared" si="122"/>
        <v/>
      </c>
      <c r="DL36" s="75" t="str">
        <f t="shared" si="123"/>
        <v/>
      </c>
      <c r="DM36" s="75" t="str">
        <f t="shared" si="124"/>
        <v/>
      </c>
      <c r="DN36" s="75" t="str">
        <f t="shared" si="125"/>
        <v/>
      </c>
      <c r="DO36" s="75" t="str">
        <f t="shared" si="126"/>
        <v/>
      </c>
      <c r="DP36" s="75" t="str">
        <f t="shared" si="127"/>
        <v/>
      </c>
      <c r="DQ36" s="75" t="str">
        <f t="shared" si="128"/>
        <v/>
      </c>
      <c r="DR36" s="75" t="str">
        <f t="shared" si="129"/>
        <v/>
      </c>
      <c r="DS36" s="75" t="str">
        <f t="shared" si="130"/>
        <v/>
      </c>
      <c r="DT36" s="75" t="str">
        <f t="shared" si="131"/>
        <v/>
      </c>
      <c r="DU36" s="75" t="str">
        <f t="shared" si="132"/>
        <v/>
      </c>
      <c r="DV36" s="75" t="str">
        <f t="shared" si="133"/>
        <v/>
      </c>
      <c r="DW36" s="75" t="str">
        <f t="shared" si="134"/>
        <v/>
      </c>
      <c r="DX36" s="75" t="str">
        <f t="shared" si="135"/>
        <v/>
      </c>
      <c r="DY36" s="75" t="str">
        <f t="shared" si="136"/>
        <v/>
      </c>
      <c r="DZ36" s="75" t="str">
        <f t="shared" si="137"/>
        <v/>
      </c>
      <c r="EA36" s="75" t="str">
        <f t="shared" si="138"/>
        <v/>
      </c>
      <c r="EB36" s="75" t="str">
        <f t="shared" si="139"/>
        <v/>
      </c>
      <c r="EC36" s="75" t="str">
        <f t="shared" si="140"/>
        <v/>
      </c>
      <c r="ED36" s="75" t="str">
        <f t="shared" si="141"/>
        <v/>
      </c>
      <c r="EE36" s="75" t="str">
        <f t="shared" si="142"/>
        <v/>
      </c>
      <c r="EF36" s="221" t="str">
        <f t="shared" ca="1" si="143"/>
        <v/>
      </c>
      <c r="EG36" s="221" t="str">
        <f t="shared" ca="1" si="144"/>
        <v/>
      </c>
      <c r="EH36" s="75" t="str">
        <f t="shared" ca="1" si="145"/>
        <v/>
      </c>
      <c r="EI36" s="75" t="str">
        <f t="shared" ca="1" si="146"/>
        <v/>
      </c>
      <c r="EJ36" s="75" t="str">
        <f t="shared" ca="1" si="147"/>
        <v/>
      </c>
      <c r="EK36" s="75" t="str">
        <f t="shared" ca="1" si="148"/>
        <v/>
      </c>
      <c r="EL36" s="75" t="str">
        <f t="shared" ca="1" si="149"/>
        <v/>
      </c>
      <c r="EM36" s="75" t="str">
        <f t="shared" ca="1" si="150"/>
        <v/>
      </c>
      <c r="EN36" s="75" t="str">
        <f t="shared" ca="1" si="151"/>
        <v/>
      </c>
      <c r="EO36" s="75" t="str">
        <f t="shared" ca="1" si="152"/>
        <v/>
      </c>
      <c r="EP36" s="75" t="str">
        <f t="shared" ca="1" si="153"/>
        <v/>
      </c>
      <c r="EQ36" s="75" t="str">
        <f t="shared" ca="1" si="154"/>
        <v/>
      </c>
      <c r="ER36" s="75" t="str">
        <f t="shared" ca="1" si="155"/>
        <v/>
      </c>
      <c r="ES36" s="221">
        <f t="shared" si="156"/>
        <v>1</v>
      </c>
      <c r="ET36" s="75" t="str">
        <f t="shared" si="157"/>
        <v/>
      </c>
      <c r="EU36" s="75" t="str">
        <f>""</f>
        <v/>
      </c>
      <c r="EV36" s="75" t="str">
        <f>IF(AND(G36=1,COUNT(G37:G65)=0), 70, "")</f>
        <v/>
      </c>
      <c r="EW36" s="75" t="str">
        <f t="shared" si="159"/>
        <v/>
      </c>
      <c r="EX36" s="221" t="str">
        <f>IF(B36=0,"",COUNTIF(ES$6:ES36,ES36))</f>
        <v/>
      </c>
      <c r="EY36" s="75" t="str">
        <f t="shared" si="160"/>
        <v/>
      </c>
      <c r="EZ36" s="222" t="str">
        <f t="shared" si="161"/>
        <v/>
      </c>
      <c r="FA36" s="75" t="str">
        <f t="shared" si="162"/>
        <v/>
      </c>
      <c r="FB36" s="75" t="str">
        <f t="shared" si="163"/>
        <v/>
      </c>
    </row>
    <row r="37" spans="1:158" ht="17.25">
      <c r="A37" s="27">
        <v>32</v>
      </c>
      <c r="B37" s="27">
        <f>COUNTIF('中間シート (2)'!M:M,行政集計シート※記入不要です!A37)</f>
        <v>0</v>
      </c>
      <c r="C37" s="217" t="str">
        <f t="shared" si="170"/>
        <v/>
      </c>
      <c r="D37" s="217" t="str">
        <f t="shared" si="171"/>
        <v/>
      </c>
      <c r="E37" s="217" t="str">
        <f t="shared" si="172"/>
        <v/>
      </c>
      <c r="F37" s="218"/>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19"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20"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21">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 t="shared" si="121"/>
        <v/>
      </c>
      <c r="DK37" s="75" t="str">
        <f t="shared" si="122"/>
        <v/>
      </c>
      <c r="DL37" s="75" t="str">
        <f t="shared" si="123"/>
        <v/>
      </c>
      <c r="DM37" s="75" t="str">
        <f t="shared" si="124"/>
        <v/>
      </c>
      <c r="DN37" s="75" t="str">
        <f t="shared" si="125"/>
        <v/>
      </c>
      <c r="DO37" s="75" t="str">
        <f t="shared" si="126"/>
        <v/>
      </c>
      <c r="DP37" s="75" t="str">
        <f t="shared" si="127"/>
        <v/>
      </c>
      <c r="DQ37" s="75" t="str">
        <f t="shared" si="128"/>
        <v/>
      </c>
      <c r="DR37" s="75" t="str">
        <f t="shared" si="129"/>
        <v/>
      </c>
      <c r="DS37" s="75" t="str">
        <f t="shared" si="130"/>
        <v/>
      </c>
      <c r="DT37" s="75" t="str">
        <f t="shared" si="131"/>
        <v/>
      </c>
      <c r="DU37" s="75" t="str">
        <f t="shared" si="132"/>
        <v/>
      </c>
      <c r="DV37" s="75" t="str">
        <f t="shared" si="133"/>
        <v/>
      </c>
      <c r="DW37" s="75" t="str">
        <f t="shared" si="134"/>
        <v/>
      </c>
      <c r="DX37" s="75" t="str">
        <f t="shared" si="135"/>
        <v/>
      </c>
      <c r="DY37" s="75" t="str">
        <f t="shared" si="136"/>
        <v/>
      </c>
      <c r="DZ37" s="75" t="str">
        <f t="shared" si="137"/>
        <v/>
      </c>
      <c r="EA37" s="75" t="str">
        <f t="shared" si="138"/>
        <v/>
      </c>
      <c r="EB37" s="75" t="str">
        <f t="shared" si="139"/>
        <v/>
      </c>
      <c r="EC37" s="75" t="str">
        <f t="shared" si="140"/>
        <v/>
      </c>
      <c r="ED37" s="75" t="str">
        <f t="shared" si="141"/>
        <v/>
      </c>
      <c r="EE37" s="75" t="str">
        <f t="shared" si="142"/>
        <v/>
      </c>
      <c r="EF37" s="221" t="str">
        <f t="shared" ca="1" si="143"/>
        <v/>
      </c>
      <c r="EG37" s="221" t="str">
        <f t="shared" ca="1" si="144"/>
        <v/>
      </c>
      <c r="EH37" s="75" t="str">
        <f t="shared" ca="1" si="145"/>
        <v/>
      </c>
      <c r="EI37" s="75" t="str">
        <f t="shared" ca="1" si="146"/>
        <v/>
      </c>
      <c r="EJ37" s="75" t="str">
        <f t="shared" ca="1" si="147"/>
        <v/>
      </c>
      <c r="EK37" s="75" t="str">
        <f t="shared" ca="1" si="148"/>
        <v/>
      </c>
      <c r="EL37" s="75" t="str">
        <f t="shared" ca="1" si="149"/>
        <v/>
      </c>
      <c r="EM37" s="75" t="str">
        <f t="shared" ca="1" si="150"/>
        <v/>
      </c>
      <c r="EN37" s="75" t="str">
        <f t="shared" ca="1" si="151"/>
        <v/>
      </c>
      <c r="EO37" s="75" t="str">
        <f t="shared" ca="1" si="152"/>
        <v/>
      </c>
      <c r="EP37" s="75" t="str">
        <f t="shared" ca="1" si="153"/>
        <v/>
      </c>
      <c r="EQ37" s="75" t="str">
        <f t="shared" ca="1" si="154"/>
        <v/>
      </c>
      <c r="ER37" s="75" t="str">
        <f t="shared" ca="1" si="155"/>
        <v/>
      </c>
      <c r="ES37" s="221">
        <f t="shared" si="156"/>
        <v>1</v>
      </c>
      <c r="ET37" s="75" t="str">
        <f t="shared" si="157"/>
        <v/>
      </c>
      <c r="EU37" s="75" t="str">
        <f>""</f>
        <v/>
      </c>
      <c r="EV37" s="75" t="str">
        <f>IF(AND(G37=1,COUNT(G38:G65)=0), 70, "")</f>
        <v/>
      </c>
      <c r="EW37" s="75" t="str">
        <f t="shared" si="159"/>
        <v/>
      </c>
      <c r="EX37" s="221" t="str">
        <f>IF(B37=0,"",COUNTIF(ES$6:ES37,ES37))</f>
        <v/>
      </c>
      <c r="EY37" s="75" t="str">
        <f t="shared" si="160"/>
        <v/>
      </c>
      <c r="EZ37" s="222" t="str">
        <f t="shared" si="161"/>
        <v/>
      </c>
      <c r="FA37" s="75" t="str">
        <f t="shared" si="162"/>
        <v/>
      </c>
      <c r="FB37" s="75" t="str">
        <f t="shared" si="163"/>
        <v/>
      </c>
    </row>
    <row r="38" spans="1:158" ht="17.25">
      <c r="A38" s="27">
        <v>33</v>
      </c>
      <c r="B38" s="27">
        <f>COUNTIF('中間シート (2)'!M:M,行政集計シート※記入不要です!A38)</f>
        <v>0</v>
      </c>
      <c r="C38" s="217" t="str">
        <f t="shared" ref="C38:C40" si="173">IF(OR(G38&lt;&gt;"",H38&lt;&gt;""),C37,"")</f>
        <v/>
      </c>
      <c r="D38" s="217" t="str">
        <f t="shared" ref="D38:D40" si="174">IF(OR(G38&lt;&gt;"",H38&lt;&gt;""),D37,"")</f>
        <v/>
      </c>
      <c r="E38" s="217" t="str">
        <f t="shared" ref="E38:E41" si="175">IF(OR(G38&lt;&gt;"",H38&lt;&gt;""),E37,"")</f>
        <v/>
      </c>
      <c r="F38" s="218"/>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19"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20"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21">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 t="shared" si="121"/>
        <v/>
      </c>
      <c r="DK38" s="75" t="str">
        <f t="shared" si="122"/>
        <v/>
      </c>
      <c r="DL38" s="75" t="str">
        <f t="shared" si="123"/>
        <v/>
      </c>
      <c r="DM38" s="75" t="str">
        <f t="shared" si="124"/>
        <v/>
      </c>
      <c r="DN38" s="75" t="str">
        <f t="shared" si="125"/>
        <v/>
      </c>
      <c r="DO38" s="75" t="str">
        <f t="shared" si="126"/>
        <v/>
      </c>
      <c r="DP38" s="75" t="str">
        <f t="shared" si="127"/>
        <v/>
      </c>
      <c r="DQ38" s="75" t="str">
        <f t="shared" si="128"/>
        <v/>
      </c>
      <c r="DR38" s="75" t="str">
        <f t="shared" si="129"/>
        <v/>
      </c>
      <c r="DS38" s="75" t="str">
        <f t="shared" si="130"/>
        <v/>
      </c>
      <c r="DT38" s="75" t="str">
        <f t="shared" si="131"/>
        <v/>
      </c>
      <c r="DU38" s="75" t="str">
        <f t="shared" si="132"/>
        <v/>
      </c>
      <c r="DV38" s="75" t="str">
        <f t="shared" si="133"/>
        <v/>
      </c>
      <c r="DW38" s="75" t="str">
        <f t="shared" si="134"/>
        <v/>
      </c>
      <c r="DX38" s="75" t="str">
        <f t="shared" si="135"/>
        <v/>
      </c>
      <c r="DY38" s="75" t="str">
        <f t="shared" si="136"/>
        <v/>
      </c>
      <c r="DZ38" s="75" t="str">
        <f t="shared" si="137"/>
        <v/>
      </c>
      <c r="EA38" s="75" t="str">
        <f t="shared" si="138"/>
        <v/>
      </c>
      <c r="EB38" s="75" t="str">
        <f t="shared" si="139"/>
        <v/>
      </c>
      <c r="EC38" s="75" t="str">
        <f t="shared" si="140"/>
        <v/>
      </c>
      <c r="ED38" s="75" t="str">
        <f t="shared" si="141"/>
        <v/>
      </c>
      <c r="EE38" s="75" t="str">
        <f t="shared" si="142"/>
        <v/>
      </c>
      <c r="EF38" s="221" t="str">
        <f t="shared" ca="1" si="143"/>
        <v/>
      </c>
      <c r="EG38" s="221" t="str">
        <f t="shared" ca="1" si="144"/>
        <v/>
      </c>
      <c r="EH38" s="75" t="str">
        <f t="shared" ca="1" si="145"/>
        <v/>
      </c>
      <c r="EI38" s="75" t="str">
        <f t="shared" ca="1" si="146"/>
        <v/>
      </c>
      <c r="EJ38" s="75" t="str">
        <f t="shared" ca="1" si="147"/>
        <v/>
      </c>
      <c r="EK38" s="75" t="str">
        <f t="shared" ca="1" si="148"/>
        <v/>
      </c>
      <c r="EL38" s="75" t="str">
        <f t="shared" ca="1" si="149"/>
        <v/>
      </c>
      <c r="EM38" s="75" t="str">
        <f t="shared" ca="1" si="150"/>
        <v/>
      </c>
      <c r="EN38" s="75" t="str">
        <f t="shared" ca="1" si="151"/>
        <v/>
      </c>
      <c r="EO38" s="75" t="str">
        <f t="shared" ca="1" si="152"/>
        <v/>
      </c>
      <c r="EP38" s="75" t="str">
        <f t="shared" ca="1" si="153"/>
        <v/>
      </c>
      <c r="EQ38" s="75" t="str">
        <f t="shared" ca="1" si="154"/>
        <v/>
      </c>
      <c r="ER38" s="75" t="str">
        <f t="shared" ca="1" si="155"/>
        <v/>
      </c>
      <c r="ES38" s="221">
        <f t="shared" si="156"/>
        <v>1</v>
      </c>
      <c r="ET38" s="75" t="str">
        <f t="shared" si="157"/>
        <v/>
      </c>
      <c r="EU38" s="75" t="str">
        <f>""</f>
        <v/>
      </c>
      <c r="EV38" s="75" t="str">
        <f>IF(AND(G38=1,COUNT(G39:G65)=0), 70, "")</f>
        <v/>
      </c>
      <c r="EW38" s="75" t="str">
        <f t="shared" si="159"/>
        <v/>
      </c>
      <c r="EX38" s="221" t="str">
        <f>IF(B38=0,"",COUNTIF(ES$6:ES38,ES38))</f>
        <v/>
      </c>
      <c r="EY38" s="75" t="str">
        <f t="shared" si="160"/>
        <v/>
      </c>
      <c r="EZ38" s="222" t="str">
        <f t="shared" si="161"/>
        <v/>
      </c>
      <c r="FA38" s="75" t="str">
        <f t="shared" si="162"/>
        <v/>
      </c>
      <c r="FB38" s="75" t="str">
        <f t="shared" si="163"/>
        <v/>
      </c>
    </row>
    <row r="39" spans="1:158" ht="17.25">
      <c r="A39" s="27">
        <v>34</v>
      </c>
      <c r="B39" s="27">
        <f>COUNTIF('中間シート (2)'!M:M,行政集計シート※記入不要です!A39)</f>
        <v>0</v>
      </c>
      <c r="C39" s="217" t="str">
        <f t="shared" si="173"/>
        <v/>
      </c>
      <c r="D39" s="217" t="str">
        <f t="shared" si="174"/>
        <v/>
      </c>
      <c r="E39" s="217" t="str">
        <f t="shared" si="175"/>
        <v/>
      </c>
      <c r="F39" s="218"/>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19"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20"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21">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 t="shared" si="121"/>
        <v/>
      </c>
      <c r="DK39" s="75" t="str">
        <f t="shared" si="122"/>
        <v/>
      </c>
      <c r="DL39" s="75" t="str">
        <f t="shared" si="123"/>
        <v/>
      </c>
      <c r="DM39" s="75" t="str">
        <f t="shared" si="124"/>
        <v/>
      </c>
      <c r="DN39" s="75" t="str">
        <f t="shared" si="125"/>
        <v/>
      </c>
      <c r="DO39" s="75" t="str">
        <f t="shared" si="126"/>
        <v/>
      </c>
      <c r="DP39" s="75" t="str">
        <f t="shared" si="127"/>
        <v/>
      </c>
      <c r="DQ39" s="75" t="str">
        <f t="shared" si="128"/>
        <v/>
      </c>
      <c r="DR39" s="75" t="str">
        <f t="shared" si="129"/>
        <v/>
      </c>
      <c r="DS39" s="75" t="str">
        <f t="shared" si="130"/>
        <v/>
      </c>
      <c r="DT39" s="75" t="str">
        <f t="shared" si="131"/>
        <v/>
      </c>
      <c r="DU39" s="75" t="str">
        <f t="shared" si="132"/>
        <v/>
      </c>
      <c r="DV39" s="75" t="str">
        <f t="shared" si="133"/>
        <v/>
      </c>
      <c r="DW39" s="75" t="str">
        <f t="shared" si="134"/>
        <v/>
      </c>
      <c r="DX39" s="75" t="str">
        <f t="shared" si="135"/>
        <v/>
      </c>
      <c r="DY39" s="75" t="str">
        <f t="shared" si="136"/>
        <v/>
      </c>
      <c r="DZ39" s="75" t="str">
        <f t="shared" si="137"/>
        <v/>
      </c>
      <c r="EA39" s="75" t="str">
        <f t="shared" si="138"/>
        <v/>
      </c>
      <c r="EB39" s="75" t="str">
        <f t="shared" si="139"/>
        <v/>
      </c>
      <c r="EC39" s="75" t="str">
        <f t="shared" si="140"/>
        <v/>
      </c>
      <c r="ED39" s="75" t="str">
        <f t="shared" si="141"/>
        <v/>
      </c>
      <c r="EE39" s="75" t="str">
        <f t="shared" si="142"/>
        <v/>
      </c>
      <c r="EF39" s="221" t="str">
        <f t="shared" ca="1" si="143"/>
        <v/>
      </c>
      <c r="EG39" s="221" t="str">
        <f t="shared" ca="1" si="144"/>
        <v/>
      </c>
      <c r="EH39" s="75" t="str">
        <f t="shared" ca="1" si="145"/>
        <v/>
      </c>
      <c r="EI39" s="75" t="str">
        <f t="shared" ca="1" si="146"/>
        <v/>
      </c>
      <c r="EJ39" s="75" t="str">
        <f t="shared" ca="1" si="147"/>
        <v/>
      </c>
      <c r="EK39" s="75" t="str">
        <f t="shared" ca="1" si="148"/>
        <v/>
      </c>
      <c r="EL39" s="75" t="str">
        <f t="shared" ca="1" si="149"/>
        <v/>
      </c>
      <c r="EM39" s="75" t="str">
        <f t="shared" ca="1" si="150"/>
        <v/>
      </c>
      <c r="EN39" s="75" t="str">
        <f t="shared" ca="1" si="151"/>
        <v/>
      </c>
      <c r="EO39" s="75" t="str">
        <f t="shared" ca="1" si="152"/>
        <v/>
      </c>
      <c r="EP39" s="75" t="str">
        <f t="shared" ca="1" si="153"/>
        <v/>
      </c>
      <c r="EQ39" s="75" t="str">
        <f t="shared" ca="1" si="154"/>
        <v/>
      </c>
      <c r="ER39" s="75" t="str">
        <f t="shared" ca="1" si="155"/>
        <v/>
      </c>
      <c r="ES39" s="221">
        <f t="shared" si="156"/>
        <v>1</v>
      </c>
      <c r="ET39" s="75" t="str">
        <f t="shared" si="157"/>
        <v/>
      </c>
      <c r="EU39" s="75" t="str">
        <f>""</f>
        <v/>
      </c>
      <c r="EV39" s="75" t="str">
        <f>IF(AND(G39=1,COUNT(G40:G65)=0), 70, "")</f>
        <v/>
      </c>
      <c r="EW39" s="75" t="str">
        <f t="shared" si="159"/>
        <v/>
      </c>
      <c r="EX39" s="221" t="str">
        <f>IF(B39=0,"",COUNTIF(ES$6:ES39,ES39))</f>
        <v/>
      </c>
      <c r="EY39" s="75" t="str">
        <f t="shared" si="160"/>
        <v/>
      </c>
      <c r="EZ39" s="222" t="str">
        <f t="shared" si="161"/>
        <v/>
      </c>
      <c r="FA39" s="75" t="str">
        <f t="shared" si="162"/>
        <v/>
      </c>
      <c r="FB39" s="75" t="str">
        <f t="shared" si="163"/>
        <v/>
      </c>
    </row>
    <row r="40" spans="1:158" ht="17.25">
      <c r="A40" s="27">
        <v>35</v>
      </c>
      <c r="B40" s="27">
        <f>COUNTIF('中間シート (2)'!M:M,行政集計シート※記入不要です!A40)</f>
        <v>0</v>
      </c>
      <c r="C40" s="217" t="str">
        <f t="shared" si="173"/>
        <v/>
      </c>
      <c r="D40" s="217" t="str">
        <f t="shared" si="174"/>
        <v/>
      </c>
      <c r="E40" s="217" t="str">
        <f t="shared" si="175"/>
        <v/>
      </c>
      <c r="F40" s="218"/>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19"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20"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21">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 t="shared" si="121"/>
        <v/>
      </c>
      <c r="DK40" s="75" t="str">
        <f t="shared" si="122"/>
        <v/>
      </c>
      <c r="DL40" s="75" t="str">
        <f t="shared" si="123"/>
        <v/>
      </c>
      <c r="DM40" s="75" t="str">
        <f t="shared" si="124"/>
        <v/>
      </c>
      <c r="DN40" s="75" t="str">
        <f t="shared" si="125"/>
        <v/>
      </c>
      <c r="DO40" s="75" t="str">
        <f t="shared" si="126"/>
        <v/>
      </c>
      <c r="DP40" s="75" t="str">
        <f t="shared" si="127"/>
        <v/>
      </c>
      <c r="DQ40" s="75" t="str">
        <f t="shared" si="128"/>
        <v/>
      </c>
      <c r="DR40" s="75" t="str">
        <f t="shared" si="129"/>
        <v/>
      </c>
      <c r="DS40" s="75" t="str">
        <f t="shared" si="130"/>
        <v/>
      </c>
      <c r="DT40" s="75" t="str">
        <f t="shared" si="131"/>
        <v/>
      </c>
      <c r="DU40" s="75" t="str">
        <f t="shared" si="132"/>
        <v/>
      </c>
      <c r="DV40" s="75" t="str">
        <f t="shared" si="133"/>
        <v/>
      </c>
      <c r="DW40" s="75" t="str">
        <f t="shared" si="134"/>
        <v/>
      </c>
      <c r="DX40" s="75" t="str">
        <f t="shared" si="135"/>
        <v/>
      </c>
      <c r="DY40" s="75" t="str">
        <f t="shared" si="136"/>
        <v/>
      </c>
      <c r="DZ40" s="75" t="str">
        <f t="shared" si="137"/>
        <v/>
      </c>
      <c r="EA40" s="75" t="str">
        <f t="shared" si="138"/>
        <v/>
      </c>
      <c r="EB40" s="75" t="str">
        <f t="shared" si="139"/>
        <v/>
      </c>
      <c r="EC40" s="75" t="str">
        <f t="shared" si="140"/>
        <v/>
      </c>
      <c r="ED40" s="75" t="str">
        <f t="shared" si="141"/>
        <v/>
      </c>
      <c r="EE40" s="75" t="str">
        <f t="shared" si="142"/>
        <v/>
      </c>
      <c r="EF40" s="221" t="str">
        <f t="shared" ca="1" si="143"/>
        <v/>
      </c>
      <c r="EG40" s="221" t="str">
        <f t="shared" ca="1" si="144"/>
        <v/>
      </c>
      <c r="EH40" s="75" t="str">
        <f t="shared" ca="1" si="145"/>
        <v/>
      </c>
      <c r="EI40" s="75" t="str">
        <f t="shared" ca="1" si="146"/>
        <v/>
      </c>
      <c r="EJ40" s="75" t="str">
        <f t="shared" ca="1" si="147"/>
        <v/>
      </c>
      <c r="EK40" s="75" t="str">
        <f t="shared" ca="1" si="148"/>
        <v/>
      </c>
      <c r="EL40" s="75" t="str">
        <f t="shared" ca="1" si="149"/>
        <v/>
      </c>
      <c r="EM40" s="75" t="str">
        <f t="shared" ca="1" si="150"/>
        <v/>
      </c>
      <c r="EN40" s="75" t="str">
        <f t="shared" ca="1" si="151"/>
        <v/>
      </c>
      <c r="EO40" s="75" t="str">
        <f t="shared" ca="1" si="152"/>
        <v/>
      </c>
      <c r="EP40" s="75" t="str">
        <f t="shared" ca="1" si="153"/>
        <v/>
      </c>
      <c r="EQ40" s="75" t="str">
        <f t="shared" ca="1" si="154"/>
        <v/>
      </c>
      <c r="ER40" s="75" t="str">
        <f t="shared" ca="1" si="155"/>
        <v/>
      </c>
      <c r="ES40" s="221">
        <f t="shared" si="156"/>
        <v>1</v>
      </c>
      <c r="ET40" s="75" t="str">
        <f t="shared" si="157"/>
        <v/>
      </c>
      <c r="EU40" s="75" t="str">
        <f>""</f>
        <v/>
      </c>
      <c r="EV40" s="75" t="str">
        <f>IF(AND(G40=1,COUNT(G41:G65)=0), 70, "")</f>
        <v/>
      </c>
      <c r="EW40" s="75" t="str">
        <f t="shared" si="159"/>
        <v/>
      </c>
      <c r="EX40" s="221" t="str">
        <f>IF(B40=0,"",COUNTIF(ES$6:ES40,ES40))</f>
        <v/>
      </c>
      <c r="EY40" s="75" t="str">
        <f t="shared" si="160"/>
        <v/>
      </c>
      <c r="EZ40" s="222" t="str">
        <f t="shared" si="161"/>
        <v/>
      </c>
      <c r="FA40" s="75" t="str">
        <f t="shared" si="162"/>
        <v/>
      </c>
      <c r="FB40" s="75" t="str">
        <f t="shared" si="163"/>
        <v/>
      </c>
    </row>
    <row r="41" spans="1:158" ht="17.25">
      <c r="A41" s="27">
        <v>36</v>
      </c>
      <c r="B41" s="27">
        <f>COUNTIF('中間シート (2)'!M:M,行政集計シート※記入不要です!A41)</f>
        <v>0</v>
      </c>
      <c r="C41" s="217" t="str">
        <f>IF(OR(G41&lt;&gt;"",H41&lt;&gt;""),C40,"")</f>
        <v/>
      </c>
      <c r="D41" s="217" t="str">
        <f>IF(OR(G41&lt;&gt;"",H41&lt;&gt;""),D40,"")</f>
        <v/>
      </c>
      <c r="E41" s="217" t="str">
        <f t="shared" si="175"/>
        <v/>
      </c>
      <c r="F41" s="218"/>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19"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20"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21">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si="121"/>
        <v/>
      </c>
      <c r="DK41" s="75" t="str">
        <f t="shared" si="122"/>
        <v/>
      </c>
      <c r="DL41" s="75" t="str">
        <f t="shared" si="123"/>
        <v/>
      </c>
      <c r="DM41" s="75" t="str">
        <f t="shared" si="124"/>
        <v/>
      </c>
      <c r="DN41" s="75" t="str">
        <f t="shared" si="125"/>
        <v/>
      </c>
      <c r="DO41" s="75" t="str">
        <f t="shared" si="126"/>
        <v/>
      </c>
      <c r="DP41" s="75" t="str">
        <f t="shared" si="127"/>
        <v/>
      </c>
      <c r="DQ41" s="75" t="str">
        <f t="shared" si="128"/>
        <v/>
      </c>
      <c r="DR41" s="75" t="str">
        <f t="shared" si="129"/>
        <v/>
      </c>
      <c r="DS41" s="75" t="str">
        <f t="shared" si="130"/>
        <v/>
      </c>
      <c r="DT41" s="75" t="str">
        <f t="shared" si="131"/>
        <v/>
      </c>
      <c r="DU41" s="75" t="str">
        <f t="shared" si="132"/>
        <v/>
      </c>
      <c r="DV41" s="75" t="str">
        <f t="shared" si="133"/>
        <v/>
      </c>
      <c r="DW41" s="75" t="str">
        <f t="shared" si="134"/>
        <v/>
      </c>
      <c r="DX41" s="75" t="str">
        <f t="shared" si="135"/>
        <v/>
      </c>
      <c r="DY41" s="75" t="str">
        <f t="shared" si="136"/>
        <v/>
      </c>
      <c r="DZ41" s="75" t="str">
        <f t="shared" si="137"/>
        <v/>
      </c>
      <c r="EA41" s="75" t="str">
        <f t="shared" si="138"/>
        <v/>
      </c>
      <c r="EB41" s="75" t="str">
        <f t="shared" si="139"/>
        <v/>
      </c>
      <c r="EC41" s="75" t="str">
        <f t="shared" si="140"/>
        <v/>
      </c>
      <c r="ED41" s="75" t="str">
        <f t="shared" si="141"/>
        <v/>
      </c>
      <c r="EE41" s="75" t="str">
        <f t="shared" si="142"/>
        <v/>
      </c>
      <c r="EF41" s="221" t="str">
        <f t="shared" ca="1" si="143"/>
        <v/>
      </c>
      <c r="EG41" s="221" t="str">
        <f t="shared" ca="1" si="144"/>
        <v/>
      </c>
      <c r="EH41" s="75" t="str">
        <f t="shared" ca="1" si="145"/>
        <v/>
      </c>
      <c r="EI41" s="75" t="str">
        <f t="shared" ca="1" si="146"/>
        <v/>
      </c>
      <c r="EJ41" s="75" t="str">
        <f t="shared" ca="1" si="147"/>
        <v/>
      </c>
      <c r="EK41" s="75" t="str">
        <f t="shared" ca="1" si="148"/>
        <v/>
      </c>
      <c r="EL41" s="75" t="str">
        <f t="shared" ca="1" si="149"/>
        <v/>
      </c>
      <c r="EM41" s="75" t="str">
        <f t="shared" ca="1" si="150"/>
        <v/>
      </c>
      <c r="EN41" s="75" t="str">
        <f t="shared" ca="1" si="151"/>
        <v/>
      </c>
      <c r="EO41" s="75" t="str">
        <f t="shared" ca="1" si="152"/>
        <v/>
      </c>
      <c r="EP41" s="75" t="str">
        <f t="shared" ca="1" si="153"/>
        <v/>
      </c>
      <c r="EQ41" s="75" t="str">
        <f t="shared" ca="1" si="154"/>
        <v/>
      </c>
      <c r="ER41" s="75" t="str">
        <f t="shared" ca="1" si="155"/>
        <v/>
      </c>
      <c r="ES41" s="221">
        <f t="shared" si="156"/>
        <v>1</v>
      </c>
      <c r="ET41" s="75" t="str">
        <f t="shared" si="157"/>
        <v/>
      </c>
      <c r="EU41" s="75" t="str">
        <f>""</f>
        <v/>
      </c>
      <c r="EV41" s="75" t="str">
        <f>IF(AND(G41=1,COUNT(#REF!)=0), 70, "")</f>
        <v/>
      </c>
      <c r="EW41" s="75" t="str">
        <f t="shared" si="159"/>
        <v/>
      </c>
      <c r="EX41" s="221" t="str">
        <f>IF(B41=0,"",COUNTIF(ES$6:ES41,ES41))</f>
        <v/>
      </c>
      <c r="EY41" s="75" t="str">
        <f t="shared" si="160"/>
        <v/>
      </c>
      <c r="EZ41" s="222" t="str">
        <f t="shared" si="161"/>
        <v/>
      </c>
      <c r="FA41" s="75" t="str">
        <f t="shared" si="162"/>
        <v/>
      </c>
      <c r="FB41" s="75" t="str">
        <f t="shared" si="163"/>
        <v/>
      </c>
    </row>
    <row r="42" spans="1:158" ht="17.25">
      <c r="A42" s="27">
        <v>37</v>
      </c>
      <c r="B42" s="27">
        <f>COUNTIF('中間シート (2)'!M:M,行政集計シート※記入不要です!A42)</f>
        <v>0</v>
      </c>
      <c r="C42" s="217" t="str">
        <f>IF(OR(G42&lt;&gt;"",H42&lt;&gt;""),C41,"")</f>
        <v/>
      </c>
      <c r="D42" s="217" t="str">
        <f t="shared" ref="D42:D65" si="176">IF(OR(G42&lt;&gt;"",H42&lt;&gt;""),D41,"")</f>
        <v/>
      </c>
      <c r="E42" s="217" t="str">
        <f t="shared" ref="E42:E65" si="177">IF(OR(G42&lt;&gt;"",H42&lt;&gt;""),E41,"")</f>
        <v/>
      </c>
      <c r="F42" s="218"/>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8">IF(ISNUMBER(E42),"",41)</f>
        <v>41</v>
      </c>
      <c r="AL42" s="75">
        <f t="shared" ref="AL42:AL65" si="179">IF(AND(ISNUMBER(E42),E42&gt;=100,E42&lt;=799),"",41)</f>
        <v>41</v>
      </c>
      <c r="AM42" s="75" t="str">
        <f t="shared" ref="AM42:AM65" si="180">IF(OR(G42="",AND(G42&gt;=1,G42&lt;=9)),"",43)</f>
        <v/>
      </c>
      <c r="AN42" s="75" t="str">
        <f t="shared" ref="AN42:AN65" si="181">IF(OR(H42="",AND(H42&gt;=1,H42&lt;=4)),"",44)</f>
        <v/>
      </c>
      <c r="AO42" s="75" t="str">
        <f t="shared" ref="AO42:AO65" si="182">IF(OR($B42=0,AND(H42&gt;=2, H42&lt;=4, I42="")), "",
   IF(OR(I42&lt;1,I42&gt;6,NOT(ISNUMBER(I42))),4,""))</f>
        <v/>
      </c>
      <c r="AP42" s="75" t="str">
        <f t="shared" ref="AP42:AP65" si="183">IF(OR(B42=0,AND(H42&gt;=2, H42&lt;=4, I42="")), "",
   IF(AND(H42&gt;=2,H42&lt;=4,I42&lt;&gt;""),4,""))</f>
        <v/>
      </c>
      <c r="AQ42" s="75" t="str">
        <f t="shared" ref="AQ42:AQ65" si="184">IF(OR(B42=0,AND(H42&gt;=2, H42&lt;=4, I42="")), "",
   IF(AND(AA42=1, I42&lt;&gt;6), 22, ""))</f>
        <v/>
      </c>
      <c r="AR42" s="75" t="str">
        <f ca="1">IF(AA42="","",IF(COUNTIF(エラー23シート!$G$5:$G$79, OFFSET(I42,IF(H42="",0,-H42+1),0)*100+OFFSET(W42,IF(H42="",0,-H42+1),0)*10+AA42)&gt;0,23,""))</f>
        <v/>
      </c>
      <c r="AS42" s="75" t="str">
        <f t="shared" ref="AS42:AS65" si="185">IF(OR(B42=0,AND(H42&gt;=2, H42&lt;=4, J42="")), "",
   IF(OR(J42="",AND(J42&gt;=1,J42&lt;=5)),"",47))</f>
        <v/>
      </c>
      <c r="AT42" s="75" t="str">
        <f t="shared" ref="AT42:AT65" si="186">IF(OR(B42=0,AND(H42&gt;=2, H42&lt;=4, J42="")), "",
  IF(AND(H42&gt;=2, H42&lt;=4, J42&lt;&gt;""),47,""))</f>
        <v/>
      </c>
      <c r="AU42" s="75" t="str">
        <f t="shared" ref="AU42:AU65" si="187">IF(OR(B42=0,AND(H42&gt;=2, H42&lt;=4, J42="")), "",
   IF(AND(J42&gt;=1, J42&lt;=5, I42&lt;&gt;4), 47, ""))</f>
        <v/>
      </c>
      <c r="AV42" s="75" t="str">
        <f t="shared" ref="AV42:AV65" si="188">IF(OR(B42=0,AND(H42&gt;=2, H42&lt;=4, J42="")), "",
   IF(AND(J42="", I42=4), 47, ""))</f>
        <v/>
      </c>
      <c r="AW42" s="75" t="str">
        <f t="shared" ref="AW42:AW65" si="189">IF(OR(B42=0,AND(H42&gt;=2, H42&lt;=4, K42="")), "",
  IF(AND(H42&gt;=2,H42&lt;=4,K42&lt;&gt;""),48,""))</f>
        <v/>
      </c>
      <c r="AX42" s="75" t="str">
        <f t="shared" ref="AX42:AX65" si="190">IF(OR(B42=0,AND(H42&gt;=2, H42&lt;=4, K42="")), "",
   IF(K42="", 48, ""))</f>
        <v/>
      </c>
      <c r="AY42" s="75" t="str">
        <f t="shared" ref="AY42:AY65" si="191">IF(OR(B42=0,AND(H42&gt;=2, H42&lt;=4, K42="")), "",
   IF(OR(AND(K42&gt;=1, K42&lt;=5), K42=""), "", 48))</f>
        <v/>
      </c>
      <c r="AZ42" s="75" t="str">
        <f t="shared" ref="AZ42:AZ65" si="192">IF(OR(B42=0,AND(H42&gt;=2, H42&lt;=4, P42="")), "",
  IF(AND(H42&gt;=2,H42&lt;=4,P42&lt;&gt;""),3,""))</f>
        <v/>
      </c>
      <c r="BA42" s="75" t="str">
        <f t="shared" ref="BA42:BA65" si="193">IF(OR(B42=0,AND(H42&gt;=2, H42&lt;=4, P42="")), "",
   IF(OR(P42=0, P42=""), 3, ""))</f>
        <v/>
      </c>
      <c r="BB42" s="75" t="str">
        <f t="shared" ref="BB42:BB65" si="194">IF(OR(B42=0,AND(H42&gt;=2, H42&lt;=4, P42="")), "",
   IF(OR(P42&lt;1, P42&gt;25 ), 3, ""))</f>
        <v/>
      </c>
      <c r="BC42" s="75" t="str">
        <f t="shared" ref="BC42:BC65" si="195">IF(OR(B42=0,AND(H42&gt;=2, H42&lt;=4, P42="")), "",
  IF(AND(P42&gt;=13, Q42&lt;=29), 33, ""))</f>
        <v/>
      </c>
      <c r="BD42" s="75" t="str">
        <f t="shared" ref="BD42:BD65" si="196">IF(OR(B42=0,AND(H42&gt;=2, H42&lt;=4, P42="")), "",
   IF(AND(P42&lt;=2, Q42&gt;=3000), 33, ""))</f>
        <v/>
      </c>
      <c r="BE42" s="75" t="str">
        <f t="shared" ref="BE42:BE65" si="197">IF(OR(B42=0,AND(H42&gt;=2, H42&lt;=4, L42="")), "",
  IF(AND(H42&gt;=2,H42&lt;=4,L42&lt;&gt;0),6,""))</f>
        <v/>
      </c>
      <c r="BF42" s="75" t="str">
        <f t="shared" ref="BF42:BF65" si="198">IF(OR(B42=0,AND(H42&gt;=2, H42&lt;=4, L42="")), "",
   IF(L42="", 6, ""))</f>
        <v/>
      </c>
      <c r="BG42" s="75" t="str">
        <f t="shared" ref="BG42:BG65" si="199">IF(OR(B42=0,AND(H42&gt;=2, H42&lt;=4, L42="")), "",
  IF(AND(L42&gt;=1,L42&lt;=3),"",6))</f>
        <v/>
      </c>
      <c r="BH42" s="75" t="str">
        <f t="shared" ref="BH42:BH65" si="200">IF(OR(B42=0,AND(H42&gt;=2, H42&lt;=4, L42="")), "",
   IF(AND(L42=3,V42&lt;&gt;"",AD42=""),31,""))</f>
        <v/>
      </c>
      <c r="BI42" s="219" t="str">
        <f t="shared" ref="BI42:BI65" si="201">IF(OR(B42=0,AND(H42&gt;=2, H42&lt;=4, M42="")), "",
   IF(AND(H42&gt;=2,H42&lt;=4,AND(M42&lt;&gt;"")),32,""))</f>
        <v/>
      </c>
      <c r="BJ42" s="75" t="str">
        <f t="shared" ref="BJ42:BJ65" si="202">IF(OR(B42=0,AND(H42&gt;=2, H42&lt;=4, M42="")), "",
 IF(M42="",32,""))</f>
        <v/>
      </c>
      <c r="BK42" s="75" t="str">
        <f>IF(OR(B42=0,AND(H42&gt;=2, H42&lt;=4, M42="")), "",
 IF(COUNTIF(エラー32シート!$B$5:$J$46,M42)=0,32,""))</f>
        <v/>
      </c>
      <c r="BL42" s="75" t="str">
        <f t="shared" ref="BL42:BL65" si="203">IF(AND(I42=1, OR(LEFT(M42,3)="319", LEFT(M42,3)="320", LEFT(M42,3)="321", LEFT(M42,3)="322")), 9, "")</f>
        <v/>
      </c>
      <c r="BM42" s="75" t="str">
        <f t="shared" ref="BM42:BM65" si="204">IF(AND(Y42=2, LEFT(M42,1)="3"), 24, "")</f>
        <v/>
      </c>
      <c r="BN42" s="75" t="str">
        <f t="shared" ref="BN42:BN65" si="205">IF(AND(Y42=3, OR(LEFT(M42,1)="1", LEFT(M42,1)="2")), 24, "")</f>
        <v/>
      </c>
      <c r="BO42" s="75" t="str">
        <f t="shared" ref="BO42:BO65" si="206">IF(OR(B42=0,AND(H42&gt;=2, H42&lt;=4, N42="")), "",
   IF(AND(H42&gt;=2,H42&lt;=4,N42&lt;&gt;""),49,""))</f>
        <v/>
      </c>
      <c r="BP42" s="75" t="str">
        <f t="shared" si="75"/>
        <v/>
      </c>
      <c r="BQ42" s="75" t="str">
        <f t="shared" ref="BQ42:BQ65" si="207">IF(OR(B42=0,AND(H42&gt;=2, H42&lt;=4, O42="")), "",
IF(AND(H42&gt;=2, H42&lt;=4, O42&lt;&gt;""), 5, ""))</f>
        <v/>
      </c>
      <c r="BR42" s="75" t="str">
        <f t="shared" ref="BR42:BR65" si="208">IF(OR(B42=0,AND(H42&gt;=2, H42&lt;=4, O42="")), "",
IF(O42="",5,""))</f>
        <v/>
      </c>
      <c r="BS42" s="75" t="str">
        <f t="shared" ref="BS42:BS65" si="209">IF(OR(B42=0,AND(H42&gt;=2, H42&lt;=4, O42="")), "",
IF(AND(O42&lt;&gt;"", NOT(OR(O42=1, O42=2, O42=3, O42=4, O42=5, O42=6))),5, ""))</f>
        <v/>
      </c>
      <c r="BT42" s="75" t="str">
        <f t="shared" ref="BT42:BT65" si="210">IF(OR(B42=0,AND(H42&gt;=2, H42&lt;=4, O42="")), "",
IF(AND(O42=2, X42=2), 16, ""))</f>
        <v/>
      </c>
      <c r="BU42" s="75" t="str">
        <f t="shared" ref="BU42:BU65" si="211">IF(OR(B42=0,AND(H42&gt;=2, H42&lt;=4, O42="")), "",
IF(AND(O42=5, X42=2), 16, ""))</f>
        <v/>
      </c>
      <c r="BV42" s="75" t="str">
        <f t="shared" ref="BV42:BV65" si="212">IF(OR(B42=0,AND(H42&gt;=2, H42&lt;=4, O42="")), "",
IF(AND(O42=6, X42=2), 16, ""))</f>
        <v/>
      </c>
      <c r="BW42" s="75" t="str">
        <f t="shared" ref="BW42:BW65" si="213">IF(OR(B42=0,AND(H42&gt;=2, H42&lt;=4, O42="")), "",
IF(AND(O42&lt;&gt;1, X42=3), 16, ""))</f>
        <v/>
      </c>
      <c r="BX42" s="75" t="str">
        <f t="shared" ref="BX42:BX65" si="214">IF(OR(B42=0,AND(H42&gt;=2, H42&lt;=4, O42="")), "",
IF(AND(O42=1, Q42&gt;3000), 21, ""))</f>
        <v/>
      </c>
      <c r="BY42" s="75" t="str">
        <f t="shared" ref="BY42:BY65" si="215">IF(OR(B42=0,    AND(H42&gt;=2, H42&lt;=4, Q42="")), "",
IF(AND(H42&gt;=2, H42&lt;=4, Q42&lt;&gt;""), 51, ""))</f>
        <v/>
      </c>
      <c r="BZ42" s="75" t="str">
        <f t="shared" ref="BZ42:BZ65" si="216">IF(OR(B42=0,    AND(H42&gt;=2, H42&lt;=4, Q42="") ), "",
IF(Q42="", 51, ""))</f>
        <v/>
      </c>
      <c r="CA42" s="220" t="str">
        <f t="shared" ref="CA42:CA65" si="217">IF(OR(B42=0,    AND(H42&gt;=2, H42&lt;=4, Q42="")), "",
IF(AND(OR(H42="", H42=1), NOT(ISNUMBER(Q42))), 51, ""))</f>
        <v/>
      </c>
      <c r="CB42" s="75" t="str">
        <f t="shared" ref="CB42:CB65" si="218">IF(OR(B42=0,    AND(H42&gt;=2, H42&lt;=4, Q42="")), "",
 IF(Q42&lt;=10, 51, ""))</f>
        <v/>
      </c>
      <c r="CC42" s="75" t="str">
        <f t="shared" ref="CC42:CC65" si="219">IF(OR(B42=0,    AND(H42&gt;=2, H42&lt;=4, Q42="")), "",
 IF(Q42&lt;IF(AC42="",0,AC42), 29, ""))</f>
        <v/>
      </c>
      <c r="CD42" s="75" t="str">
        <f t="shared" ref="CD42:CD65" ca="1" si="220">IF(AND(EF42="1019",OR(H42="",H42=1),Q42&lt;&gt;SUMIF($ES$6:$ES$17,ES42,$AC$6:$AC$17)),58,"")</f>
        <v/>
      </c>
      <c r="CE42" s="75" t="str">
        <f t="shared" ref="CE42:CE65" si="221">IF(OR(B42=0,    AND(H42&gt;=2, H42&lt;=4, Q42="")), "",
IF(AND(H42="", LEFT(M42,1)="3", IF(Q42="",0,Q42)/5&lt;IF(AC42="",0,AC42)), 37, ""))</f>
        <v/>
      </c>
      <c r="CF42" s="75" t="str">
        <f t="shared" ref="CF42:CF65" si="222">IF(OR(B42=0,AND(H42&gt;=2, H42&lt;=4, R42="")), "",
IF(OR(R42=0,R42=""),52, ""))</f>
        <v/>
      </c>
      <c r="CG42" s="75" t="str">
        <f t="shared" ref="CG42:CG65" si="223">IF(OR(B42=0,AND(H42&gt;=2, H42&lt;=4, R42="")), "",
IF(AND(OR(H42=0, H42=1,H42=""), AND(R42&lt;&gt;"",NOT(ISNUMBER(R42)))), 52, ""))</f>
        <v/>
      </c>
      <c r="CH42" s="75" t="str">
        <f t="shared" ref="CH42:CH65" si="224">IF(OR(B42=0,AND(H42&gt;=2, H42&lt;=4, R42="")), "",
IF(AND(H42&gt;=2, H42&lt;=4, R42&lt;&gt;""), 52, ""))</f>
        <v/>
      </c>
      <c r="CI42" s="75" t="str">
        <f t="shared" ref="CI42:CI65" si="225">IF(OR(B42=0,AND(H42&gt;=2, H42&lt;=4, OR(O42="",Q42=""))), "",
   IF(AND(OR(O42=2, O42=3, O42=4), OR(CK42&lt;10, CK42&gt;700)), 11, ""))</f>
        <v/>
      </c>
      <c r="CJ42" s="75" t="str">
        <f t="shared" ref="CJ42:CJ65" si="226">IF(OR(B42=0,AND(H42&gt;=2, H42&lt;=4, OR(O42="",Q42=""))), "",
  IF(AND(OR(O42=1, O42=5, O42=6), OR(CK42&lt;10, CK42&gt;300)), 11, ""))</f>
        <v/>
      </c>
      <c r="CK42" s="221">
        <f t="shared" ref="CK42:CK65" si="227">IF(OR(R42="",Q42=""),0,R42/Q42*10)</f>
        <v>0</v>
      </c>
      <c r="CL42" s="75" t="str">
        <f t="shared" si="97"/>
        <v/>
      </c>
      <c r="CM42" s="75" t="str">
        <f t="shared" ref="CM42:CM65" si="228">IF(OR(B42=0,AND(H42&gt;=2, H42&lt;=4, S42="")), "",
IF(AND(H42&gt;=2,H42&lt;=4,S42&lt;&gt;""), 7, ""))</f>
        <v/>
      </c>
      <c r="CN42" s="75" t="str">
        <f t="shared" ref="CN42:CN65" si="229">IF(OR(B42=0,AND(H42&gt;=2, H42&lt;=4, S42="")), "",
IF(AND(L42=1,S42=""),7,""))</f>
        <v/>
      </c>
      <c r="CO42" s="75" t="str">
        <f t="shared" ref="CO42:CO65" si="230">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1">IF(OR(B42=0,AND(H42&gt;=2, H42&lt;=4, T42="")), "",
IF(AND(L42&lt;&gt;1, T42&lt;&gt;""), 77, ""))</f>
        <v/>
      </c>
      <c r="CW42" s="75" t="str">
        <f t="shared" ref="CW42:CW65" si="232">IF(AND(L42=1, OR(S42="", S42=0), T42&gt;=1), 78, "")</f>
        <v/>
      </c>
      <c r="CX42" s="75" t="str">
        <f t="shared" ref="CX42:CX65" si="233">IF(AND(L42=1, AND(OR(S42="",S42=0),OR(T42="", T42=0))), 78, "")</f>
        <v/>
      </c>
      <c r="CY42" s="75" t="str">
        <f t="shared" ref="CY42:CY65" si="234">IF(OR(U42="",ISNUMBER(U42)),"",8)</f>
        <v/>
      </c>
      <c r="CZ42" s="75" t="str">
        <f t="shared" ref="CZ42:CZ65" si="235">IF(OR(B42=0,AND(H42&gt;=2, H42&lt;=4, U42="")), "",
 IF(OR(G42="",G42= 1), IF(AND(L42=1, U42=""), 8, ""), ""))</f>
        <v/>
      </c>
      <c r="DA42" s="75" t="str">
        <f t="shared" ref="DA42:DA65" si="236">IF(OR(B42=0,AND(H42&gt;=2, H42&lt;=4, U42=""),G42=""), "",
 IF(AND(G42&gt;=2,U42&lt;&gt;""), 8, ""))</f>
        <v/>
      </c>
      <c r="DB42" s="75" t="str">
        <f t="shared" ref="DB42:DB65" si="237">IF(OR(B42=0,AND(H42&gt;=2, H42&lt;=4, U42="")), "",
 IF(AND(L42&gt;=2, L42&lt;=3, U42&lt;&gt;""), 8, ""))</f>
        <v/>
      </c>
      <c r="DC42" s="75" t="str">
        <f t="shared" si="114"/>
        <v/>
      </c>
      <c r="DD42" s="75" t="str">
        <f t="shared" ref="DD42:DD65" si="238">IF(AND(LEFT(M42,4)="1019",V42="",W42="",X42="",AH42="",AA42="",Y42="",Z42="",AB42="",AC42="",AD42="",AE42=""), 50, "")</f>
        <v/>
      </c>
      <c r="DE42" s="75" t="str">
        <f t="shared" ref="DE42:DE65" si="239">IF(M42="","",IF(AND(IF(M42="",FALSE,VALUE(LEFT(M42,2))&gt;=21), VALUE(LEFT(M42,2))&lt;=29), IF(AND(V42="", W42="",X42="", AH42="", AA42="", Y42="", Z42="", AB42="", AC42="", AD42="", AE42=""), 50, ""), ""))</f>
        <v/>
      </c>
      <c r="DF42" s="75" t="str">
        <f t="shared" ref="DF42:DF65" si="240">IF(OR(B42=0,
              AND(H42&gt;=2, H42&lt;=4, V42=""),
              AND(V42="", LEFT(M42,1)="3"),
              OR( LEFT(M42,3)="103", LEFT(M42,3)="104", LEFT(M42,3)="105")), "",
IF(AND(V42&lt;&gt;1,V42&lt;&gt;2),55,""))</f>
        <v/>
      </c>
      <c r="DG42" s="75" t="str">
        <f t="shared" ref="DG42:DG65" si="241">IF(OR(B42=0,
              AND(H42&gt;=2, H42&lt;=4, V42=""),
              AND(V42="", LEFT(M42,1)="3"),
              OR( LEFT(M42,3)="103", LEFT(M42,3)="104", LEFT(M42,3)="105")), "",
 IF(AND(L42=1,V42&lt;&gt;1),55,""))</f>
        <v/>
      </c>
      <c r="DH42" s="75" t="str">
        <f t="shared" ref="DH42:DH65" si="242">IF(OR(B42=0,
              AND(H42&gt;=2, H42&lt;=4, V42=""),
              AND(V42="", LEFT(M42,1)="3"),
              OR( LEFT(M42,3)="103", LEFT(M42,3)="104", LEFT(M42,3)="105")), "",
 IF(AND(H42&gt;=2,H42&lt;=4,V42&lt;&gt;""),55,""))</f>
        <v/>
      </c>
      <c r="DI42" s="75" t="str">
        <f t="shared" ref="DI42:DI65" si="243">IF(OR(B42=0,
              AND(H42&gt;=2, H42&lt;=4, V42=""),
              AND(V42="", LEFT(M42,1)="3"),
              OR( LEFT(M42,3)="103", LEFT(M42,3)="104", LEFT(M42,3)="105")), "",
 IF(AND(V42="", LEFT(M42,1)*1&lt;=2), 55, ""))</f>
        <v/>
      </c>
      <c r="DJ42" s="75" t="str">
        <f t="shared" si="121"/>
        <v/>
      </c>
      <c r="DK42" s="75" t="str">
        <f t="shared" si="122"/>
        <v/>
      </c>
      <c r="DL42" s="75" t="str">
        <f t="shared" si="123"/>
        <v/>
      </c>
      <c r="DM42" s="75" t="str">
        <f t="shared" ref="DM42:DM65" si="244">IF(OR(B42=0,
              AND(H42&gt;=2, H42&lt;=4, W42=""),
              AND(W42="", LEFT(M42,1)="3"),
              OR(LEFT(M42,3)="103", LEFT(M42,3)="104", LEFT(M42,3)="105")), "",
 IF(AND(H42&gt;=2,H42&lt;=4,W42&lt;&gt;""), 14, ""))</f>
        <v/>
      </c>
      <c r="DN42" s="75" t="str">
        <f t="shared" ref="DN42:DN65" si="245">IF(OR(B42=0,
              AND(H42&gt;=2, H42&lt;=4, W42=""),
              AND(W42="", LEFT(M42,1)="3"),
              OR(LEFT(M42,3)="103", LEFT(M42,3)="104", LEFT(M42,3)="105")), "",
 IF(AND(V42=1, OR(W42="", NOT(W42&gt;=1), NOT(W42&lt;=5))), 14, ""))</f>
        <v/>
      </c>
      <c r="DO42" s="75" t="str">
        <f t="shared" ref="DO42:DO65" si="246">IF(OR(B42=0,
              AND(H42&gt;=2, H42&lt;=4, W42=""),
              AND(W42="", LEFT(M42,1)="3"),
              OR(LEFT(M42,3)="103", LEFT(M42,3)="104", LEFT(M42,3)="105")), "",
 IF(AND(V42=2,W42&lt;&gt;""), 14, ""))</f>
        <v/>
      </c>
      <c r="DP42" s="75" t="str">
        <f t="shared" ref="DP42:DP65" si="247">IF(OR(B42=0,
               AND(H42&gt;=2, H42&lt;=4, X42=""),
               AND(X42="", LEFT(M42,1)="3"),
               OR(LEFT(M42,3)="103", LEFT(M42,3)="104", LEFT(M42,3)="105")), "",
IF(AND(H42&gt;=2,H42&lt;=4,X42&lt;&gt;""), 15, ""))</f>
        <v/>
      </c>
      <c r="DQ42" s="75" t="str">
        <f t="shared" ref="DQ42:DQ65" si="248">IF(OR(B42=0,
               AND(H42&gt;=2, H42&lt;=4, X42=""),
               AND(X42="", LEFT(M42,1)="3"),
               OR(LEFT(M42,3)="103", LEFT(M42,3)="104", LEFT(M42,3)="105")), "",
 IF(AND(X42="", LEFT(M42,1)*1&lt;="2"), 15, ""))</f>
        <v/>
      </c>
      <c r="DR42" s="75" t="str">
        <f t="shared" ref="DR42:DR65" si="249">IF(OR(B42=0,
               AND(H42&gt;=2, H42&lt;=4, X42=""),
               AND(W42="", LEFT(M42,1)="3"),
               OR(LEFT(M42,3)="103", LEFT(M42,3)="104", LEFT(M42,3)="105")), "",
IF(AND(X42&lt;&gt;"", X42&lt;&gt;1, X42&lt;&gt;2, X42&lt;&gt;3), 15, ""))</f>
        <v/>
      </c>
      <c r="DS42" s="75" t="str">
        <f t="shared" ref="DS42:DS65" si="250">IF(OR(AND(AA42="", LEFT(M42,1)="3"),
            OR(LEFT(M42,3)="103",LEFT(M42,3)="104", LEFT(M42,3)="105"),M42=""), "",
IF(AND(LEFT(M42,1)*1&lt;=2, AA42=""), 18, ""))</f>
        <v/>
      </c>
      <c r="DT42" s="75" t="str">
        <f t="shared" ref="DT42:DT65" si="251">IF(OR(AND(AA42="", LEFT(M42,1)="3"),
            OR(LEFT(M42,3)="103",LEFT(M42,3)="104", LEFT(M42,3)="105")), "",
IF(AND(AA42&lt;&gt;"", AA42&lt;&gt;1, AA42&lt;&gt;2, AA42&lt;&gt;3, AA42&lt;&gt;4), 18, ""))</f>
        <v/>
      </c>
      <c r="DU42" s="75" t="str">
        <f t="shared" ref="DU42:DU65" si="252">IF(OR(B42=0,
              AND(H42&gt;=2, H42&lt;=4, Y42=""),
              AND(Y42="", LEFT(M42,1)="3"),
              OR(LEFT(M42,3)="103", LEFT(M42,3)="104", LEFT(M42,3)="105")), "",
IF(AND(H42&gt;=2,H42&lt;=4,Y42&lt;&gt;""),19,""))</f>
        <v/>
      </c>
      <c r="DV42" s="75" t="str">
        <f t="shared" ref="DV42:DV65" si="253">IF(OR(B42=0,
              AND(H42&gt;=2, H42&lt;=4, Y42=""),
              AND(Y42="", LEFT(M42,1)="3"),
              OR(LEFT(M42,3)="103", LEFT(M42,3)="104", LEFT(M42,3)="105")), "",
IF(AND(LEFT(M42,1)&lt;="2", Y42=""), 19, ""))</f>
        <v/>
      </c>
      <c r="DW42" s="75" t="str">
        <f t="shared" ref="DW42:DW65" si="254">IF(OR(B42=0,
              AND(H42&gt;=2, H42&lt;=4, Y42=""),
              AND(Y42="", LEFT(M42,1)="3"),
              OR(LEFT(M42,3)="103", LEFT(M42,3)="104", LEFT(M42,3)="105")), "",
IF(AND(Y42&lt;&gt;1, Y42&lt;&gt;2, Y42&lt;&gt;3), 19, ""))</f>
        <v/>
      </c>
      <c r="DX42" s="75" t="str">
        <f t="shared" ref="DX42:DX65" si="255">IF(AND(Y42=2,W42=2),28,"")</f>
        <v/>
      </c>
      <c r="DY42" s="75" t="str">
        <f t="shared" ref="DY42:DY65" si="256">IF(AND(Y42=3, OR(W42=2, W42=4)), 28, "")</f>
        <v/>
      </c>
      <c r="DZ42" s="75" t="str">
        <f t="shared" ref="DZ42:DZ65" si="257">IF(OR(B42=0,
              AND(H42&gt;=2, H42&lt;=4, Z42=""),
              AND(Z42="",LEFT(M42,1)="3"),
              OR(LEFT(M42,3)="103", LEFT(M42,3)="104", LEFT(M42,3)="105")), "",
 IF(AND(H42="",L42=1,V42=1,Z42=3,AB42=1),38,""))</f>
        <v/>
      </c>
      <c r="EA42" s="75" t="str">
        <f t="shared" ref="EA42:EA65" si="258">IF(OR(B42=0,
              AND(H42&gt;=2, H42&lt;=4, Z42=""),
              AND(Z42="",LEFT(M42,1)="3"),
              OR(LEFT(M42,3)="103", LEFT(M42,3)="104", LEFT(M42,3)="105")), "",
 IF(AND(V42=1,Z42=1,AB42&lt;&gt;1), 39, ""))</f>
        <v/>
      </c>
      <c r="EB42" s="75" t="str">
        <f t="shared" ref="EB42:EB65" si="259">IF(OR(B42=0,
              AND(H42&gt;=2, H42&lt;=4, Z42=""),
              AND(Z42="",LEFT(M42,1)="3"),
              OR(LEFT(M42,3)="103", LEFT(M42,3)="104", LEFT(M42,3)="105")), "",
IF(AND(H42&gt;=2, H42&lt;=4, Z42&lt;&gt;" "), 20, ""))</f>
        <v/>
      </c>
      <c r="EC42" s="75" t="str">
        <f t="shared" ref="EC42:EC65" si="260">IF(OR(B42=0,
              AND(H42&gt;=2, H42&lt;=4, Z42=""),
              AND(Z42="",LEFT(M42,1)="3"),
              OR(LEFT(M42,3)="103", LEFT(M42,3)="104", LEFT(M42,3)="105")), "",
IF(AND(LEFT(M42,1)&lt;="2", Z42=""), 20, ""))</f>
        <v/>
      </c>
      <c r="ED42" s="75" t="str">
        <f t="shared" ref="ED42:ED65" si="261">IF(OR(B42=0,
              AND(H42&gt;=2, H42&lt;=4, Z42=""),
              AND(Z42="",LEFT(M42,1)="3"),
              OR(LEFT(M42,3)="103", LEFT(M42,3)="104", LEFT(M42,3)="105")), "",
IF(AND(Z42&lt;&gt;1, Z42&lt;&gt;2, Z42&lt;&gt;3), 20, ""))</f>
        <v/>
      </c>
      <c r="EE42" s="75" t="str">
        <f t="shared" ref="EE42:EE65" si="262">IF(OR(B42=0,
              AND(H42&gt;=2, H42&lt;=4, Z42=""),
              AND(Z42="",LEFT(M42,1)="3"),
              OR(LEFT(M42,3)="103", LEFT(M42,3)="104", LEFT(M42,3)="105")), "",
 IF(AND(Z42=2, AB42&gt;=20), 90, ""))</f>
        <v/>
      </c>
      <c r="EF42" s="221" t="str">
        <f t="shared" ref="EF42:EF65" ca="1" si="263">IF(H42="",M42,OFFSET(M42,-H42+1,0))</f>
        <v/>
      </c>
      <c r="EG42" s="221" t="str">
        <f t="shared" ref="EG42:EG65" ca="1" si="264">IF(B42=0,"",OFFSET(I42,-EX42+1,0)&amp;OFFSET(W42,-EX42+1,0)&amp;AA42)</f>
        <v/>
      </c>
      <c r="EH42" s="75" t="str">
        <f t="shared" ref="EH42:EH65" ca="1" si="265">IF(OR(AND(V42=2, AB42=""),
              AND(AB42="", LEFT(EF42,1)="3"),
              OR(LEFT(EF42,3)="103", LEFT(EF42,3)="104", LEFT(EF42,3)="105")), "",
 IF(AND(V42=1, AB42=""), 57, ""))</f>
        <v/>
      </c>
      <c r="EI42" s="75" t="str">
        <f t="shared" ref="EI42:EI65" ca="1" si="266">IF(OR(B42=0,
              AND(V42=2, AB42=""),
              AND(AB42="", LEFT(EF42,1)="3"),
              OR(LEFT(EF42,3)="103", LEFT(EF42,3)="104", LEFT(EF42,3)="105")), "",
IF(OR(ISNUMBER(AB42),AB42= ""), "", 57))</f>
        <v/>
      </c>
      <c r="EJ42" s="75" t="str">
        <f t="shared" ref="EJ42:EJ65" ca="1" si="267">IF(OR(AND(V42=2, AB42=""),
              AND(AB42="", LEFT(EF42,1)="3"),
              OR(LEFT(EF42,3)="103", LEFT(EF42,3)="104", LEFT(EF42,3)="105")), "",
IF(AND(AB42&gt;=4, AA42=1), 25, ""))</f>
        <v/>
      </c>
      <c r="EK42" s="75" t="str">
        <f ca="1">IF(OR(B42=0,
              AND(AC42="",LEFT(EF42,1)="3"),
              OR( LEFT(EF42,3)="103", LEFT(EF42,3)="104", LEFT(EF42,3)="105")), "",
IF(AND(LEFT(EF42,1)*1&lt;=2, AC42=""), 58, ""))</f>
        <v/>
      </c>
      <c r="EL42" s="75" t="str">
        <f t="shared" ref="EL42:EL65" ca="1" si="268">IF(OR(B42=0,
              AND(AC42="",LEFT(EF42,1)="3"),
              OR( LEFT(EF42,3)="103", LEFT(EF42,3)="104", LEFT(EF42,3)="105")), "",IF(OR(ISNUMBER(AC42),AC42=""), "", 58))</f>
        <v/>
      </c>
      <c r="EM42" s="75" t="str">
        <f t="shared" ref="EM42:EM65" ca="1" si="269">IF(OR(AND(AD42="", LEFT(EF42,1)="3"),
             OR( LEFT(EF42,3)="103", LEFT(EF42,3)="104", LEFT(EF42,3)="105")), "",
 IF(OR(ISNUMBER(AD42),AD42=""), "", 59))</f>
        <v/>
      </c>
      <c r="EN42" s="75" t="str">
        <f t="shared" ref="EN42:EN65" ca="1" si="270">IF(OR(B42=0,
              AND(AE42="", LEFT(EF42,1)=3),
              OR(LEFT(EF42,3)="103", LEFT(EF42,3)="104", LEFT(EF42,3)="105")), "",
IF(OR(ISNUMBER(AD42),AD42=""), "", 88))</f>
        <v/>
      </c>
      <c r="EO42" s="75" t="str">
        <f t="shared" ref="EO42:EO65" ca="1" si="271">IF(OR(B42=0,
              AND(AE42="", LEFT(EF42,1)=3),
              OR(LEFT(EF42,3)="103", LEFT(EF42,3)="104", LEFT(EF42,3)="105")), "",
IF(AND(AD42&lt;&gt;1,AD42&lt;&gt;2,AD42&lt;&gt;3,AD42&lt;&gt;""), 88,""))</f>
        <v/>
      </c>
      <c r="EP42" s="75" t="str">
        <f t="shared" ref="EP42:EP65" ca="1" si="272">IF(OR(B42=0,
              AND(AE42="", LEFT(EF42,1)=3),
              OR(LEFT(EF42,3)="103", LEFT(EF42,3)="104", LEFT(EF42,3)="105"),M42=""), "",
IF(AND(OR(LEFT(M42,3)="101", LEFT(M42,3)="102",AND(LEFT(M42,2)*1&gt;=21, LEFT(M42,2)*1&lt;=29)),L42=3, AE42=""), 88, ""))</f>
        <v/>
      </c>
      <c r="EQ42" s="75" t="str">
        <f t="shared" ref="EQ42:EQ65" ca="1" si="273">IF(OR(B42=0,
              AND(AE42="", LEFT(EF42,1)=3),
              OR(LEFT(EF42,3)="103", LEFT(EF42,3)="104", LEFT(EF42,3)="105")), "",
IF(AND(AD42="", AE42&lt;&gt;""), 88, ""))</f>
        <v/>
      </c>
      <c r="ER42" s="75" t="str">
        <f t="shared" ref="ER42:ER65" ca="1" si="274">IF(OR(B42=0,
              AND(AE42="", LEFT(EF42,1)=3),
              OR(LEFT(EF42,3)="103", LEFT(EF42,3)="104", LEFT(EF42,3)="105")), "",
IF(AND(AD42&lt;&gt;"", AE42="" ), 88, ""))</f>
        <v/>
      </c>
      <c r="ES42" s="221">
        <f t="shared" ref="ES42:ES65" si="275">IF(G42="",1,G42)</f>
        <v>1</v>
      </c>
      <c r="ET42" s="75" t="str">
        <f t="shared" ref="ET42:ET65" si="276">IF(AND(G42&lt;&gt;"",G42&lt;&gt;1,G42&lt;&gt;2,G42&lt;&gt;3,G42&lt;&gt;4,G42&lt;&gt;5,G42&lt;&gt;7,G42&lt;&gt;8,G42&lt;&gt;9),70,"")</f>
        <v/>
      </c>
      <c r="EU42" s="75" t="str">
        <f>""</f>
        <v/>
      </c>
      <c r="EV42" s="75" t="str">
        <f>IF(AND(G42=1,COUNT(#REF!)=0), 70, "")</f>
        <v/>
      </c>
      <c r="EW42" s="75" t="str">
        <f t="shared" ref="EW42:EW65" si="277">IF(AND(V42=1,AA42=1,AB42&gt;=4),18,"")</f>
        <v/>
      </c>
      <c r="EX42" s="221" t="str">
        <f>IF(B42=0,"",COUNTIF(ES$6:ES42,ES42))</f>
        <v/>
      </c>
      <c r="EY42" s="75" t="str">
        <f t="shared" ref="EY42:EY65" si="278">IF(AND(H42&lt;&gt;"",OR(H42&lt;1,H42&gt;4)), 71, "")</f>
        <v/>
      </c>
      <c r="EZ42" s="222" t="str">
        <f t="shared" ref="EZ42:EZ65" si="279">IF(G42="",IF(A42&lt;&gt;1,"",IF(OR(H42=1,H42=""),"",71)),IF(OR(H42=1,H42=""),"",71))</f>
        <v/>
      </c>
      <c r="FA42" s="75" t="str">
        <f t="shared" ref="FA42:FA65" si="280">IF(AND(G42&lt;&gt;"",COUNTIF($ES$6:$ES$17,ES42)=1,H42&lt;&gt;""), 71, "")</f>
        <v/>
      </c>
      <c r="FB42" s="75" t="str">
        <f t="shared" si="163"/>
        <v/>
      </c>
    </row>
    <row r="43" spans="1:158" ht="17.25">
      <c r="A43" s="27">
        <v>38</v>
      </c>
      <c r="B43" s="27">
        <f>COUNTIF('中間シート (2)'!M:M,行政集計シート※記入不要です!A43)</f>
        <v>0</v>
      </c>
      <c r="C43" s="217" t="str">
        <f t="shared" ref="C43:C64" si="281">IF(OR(G43&lt;&gt;"",H43&lt;&gt;""),C42,"")</f>
        <v/>
      </c>
      <c r="D43" s="217" t="str">
        <f t="shared" si="176"/>
        <v/>
      </c>
      <c r="E43" s="217" t="str">
        <f t="shared" si="177"/>
        <v/>
      </c>
      <c r="F43" s="218"/>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8"/>
        <v>41</v>
      </c>
      <c r="AL43" s="75">
        <f t="shared" si="179"/>
        <v>41</v>
      </c>
      <c r="AM43" s="75" t="str">
        <f t="shared" si="180"/>
        <v/>
      </c>
      <c r="AN43" s="75" t="str">
        <f t="shared" si="181"/>
        <v/>
      </c>
      <c r="AO43" s="75" t="str">
        <f t="shared" si="182"/>
        <v/>
      </c>
      <c r="AP43" s="75" t="str">
        <f t="shared" si="183"/>
        <v/>
      </c>
      <c r="AQ43" s="75" t="str">
        <f t="shared" si="184"/>
        <v/>
      </c>
      <c r="AR43" s="75" t="str">
        <f ca="1">IF(AA43="","",IF(COUNTIF(エラー23シート!$G$5:$G$79, OFFSET(I43,IF(H43="",0,-H43+1),0)*100+OFFSET(W43,IF(H43="",0,-H43+1),0)*10+AA43)&gt;0,23,""))</f>
        <v/>
      </c>
      <c r="AS43" s="75" t="str">
        <f t="shared" si="185"/>
        <v/>
      </c>
      <c r="AT43" s="75" t="str">
        <f t="shared" si="186"/>
        <v/>
      </c>
      <c r="AU43" s="75" t="str">
        <f t="shared" si="187"/>
        <v/>
      </c>
      <c r="AV43" s="75" t="str">
        <f t="shared" si="188"/>
        <v/>
      </c>
      <c r="AW43" s="75" t="str">
        <f t="shared" si="189"/>
        <v/>
      </c>
      <c r="AX43" s="75" t="str">
        <f t="shared" si="190"/>
        <v/>
      </c>
      <c r="AY43" s="75" t="str">
        <f t="shared" si="191"/>
        <v/>
      </c>
      <c r="AZ43" s="75" t="str">
        <f t="shared" si="192"/>
        <v/>
      </c>
      <c r="BA43" s="75" t="str">
        <f t="shared" si="193"/>
        <v/>
      </c>
      <c r="BB43" s="75" t="str">
        <f t="shared" si="194"/>
        <v/>
      </c>
      <c r="BC43" s="75" t="str">
        <f t="shared" si="195"/>
        <v/>
      </c>
      <c r="BD43" s="75" t="str">
        <f t="shared" si="196"/>
        <v/>
      </c>
      <c r="BE43" s="75" t="str">
        <f t="shared" si="197"/>
        <v/>
      </c>
      <c r="BF43" s="75" t="str">
        <f t="shared" si="198"/>
        <v/>
      </c>
      <c r="BG43" s="75" t="str">
        <f t="shared" si="199"/>
        <v/>
      </c>
      <c r="BH43" s="75" t="str">
        <f t="shared" si="200"/>
        <v/>
      </c>
      <c r="BI43" s="219" t="str">
        <f t="shared" si="201"/>
        <v/>
      </c>
      <c r="BJ43" s="75" t="str">
        <f t="shared" si="202"/>
        <v/>
      </c>
      <c r="BK43" s="75" t="str">
        <f>IF(OR(B43=0,AND(H43&gt;=2, H43&lt;=4, M43="")), "",
 IF(COUNTIF(エラー32シート!$B$5:$J$46,M43)=0,32,""))</f>
        <v/>
      </c>
      <c r="BL43" s="75" t="str">
        <f t="shared" si="203"/>
        <v/>
      </c>
      <c r="BM43" s="75" t="str">
        <f t="shared" si="204"/>
        <v/>
      </c>
      <c r="BN43" s="75" t="str">
        <f t="shared" si="205"/>
        <v/>
      </c>
      <c r="BO43" s="75" t="str">
        <f t="shared" si="206"/>
        <v/>
      </c>
      <c r="BP43" s="75" t="str">
        <f t="shared" si="75"/>
        <v/>
      </c>
      <c r="BQ43" s="75" t="str">
        <f t="shared" si="207"/>
        <v/>
      </c>
      <c r="BR43" s="75" t="str">
        <f t="shared" si="208"/>
        <v/>
      </c>
      <c r="BS43" s="75" t="str">
        <f t="shared" si="209"/>
        <v/>
      </c>
      <c r="BT43" s="75" t="str">
        <f t="shared" si="210"/>
        <v/>
      </c>
      <c r="BU43" s="75" t="str">
        <f t="shared" si="211"/>
        <v/>
      </c>
      <c r="BV43" s="75" t="str">
        <f t="shared" si="212"/>
        <v/>
      </c>
      <c r="BW43" s="75" t="str">
        <f t="shared" si="213"/>
        <v/>
      </c>
      <c r="BX43" s="75" t="str">
        <f t="shared" si="214"/>
        <v/>
      </c>
      <c r="BY43" s="75" t="str">
        <f t="shared" si="215"/>
        <v/>
      </c>
      <c r="BZ43" s="75" t="str">
        <f t="shared" si="216"/>
        <v/>
      </c>
      <c r="CA43" s="220" t="str">
        <f t="shared" si="217"/>
        <v/>
      </c>
      <c r="CB43" s="75" t="str">
        <f t="shared" si="218"/>
        <v/>
      </c>
      <c r="CC43" s="75" t="str">
        <f t="shared" si="219"/>
        <v/>
      </c>
      <c r="CD43" s="75" t="str">
        <f t="shared" ca="1" si="220"/>
        <v/>
      </c>
      <c r="CE43" s="75" t="str">
        <f t="shared" si="221"/>
        <v/>
      </c>
      <c r="CF43" s="75" t="str">
        <f t="shared" si="222"/>
        <v/>
      </c>
      <c r="CG43" s="75" t="str">
        <f t="shared" si="223"/>
        <v/>
      </c>
      <c r="CH43" s="75" t="str">
        <f t="shared" si="224"/>
        <v/>
      </c>
      <c r="CI43" s="75" t="str">
        <f t="shared" si="225"/>
        <v/>
      </c>
      <c r="CJ43" s="75" t="str">
        <f t="shared" si="226"/>
        <v/>
      </c>
      <c r="CK43" s="221">
        <f t="shared" si="227"/>
        <v>0</v>
      </c>
      <c r="CL43" s="75" t="str">
        <f t="shared" si="97"/>
        <v/>
      </c>
      <c r="CM43" s="75" t="str">
        <f t="shared" si="228"/>
        <v/>
      </c>
      <c r="CN43" s="75" t="str">
        <f t="shared" si="229"/>
        <v/>
      </c>
      <c r="CO43" s="75" t="str">
        <f t="shared" si="230"/>
        <v/>
      </c>
      <c r="CP43" s="75" t="str">
        <f t="shared" si="101"/>
        <v/>
      </c>
      <c r="CQ43" s="75" t="str">
        <f t="shared" si="102"/>
        <v/>
      </c>
      <c r="CR43" s="75" t="str">
        <f t="shared" si="103"/>
        <v/>
      </c>
      <c r="CS43" s="75" t="str">
        <f t="shared" si="104"/>
        <v/>
      </c>
      <c r="CT43" s="75" t="str">
        <f t="shared" si="105"/>
        <v/>
      </c>
      <c r="CU43" s="75" t="str">
        <f t="shared" si="106"/>
        <v/>
      </c>
      <c r="CV43" s="75" t="str">
        <f t="shared" si="231"/>
        <v/>
      </c>
      <c r="CW43" s="75" t="str">
        <f t="shared" si="232"/>
        <v/>
      </c>
      <c r="CX43" s="75" t="str">
        <f t="shared" si="233"/>
        <v/>
      </c>
      <c r="CY43" s="75" t="str">
        <f t="shared" si="234"/>
        <v/>
      </c>
      <c r="CZ43" s="75" t="str">
        <f t="shared" si="235"/>
        <v/>
      </c>
      <c r="DA43" s="75" t="str">
        <f t="shared" si="236"/>
        <v/>
      </c>
      <c r="DB43" s="75" t="str">
        <f t="shared" si="237"/>
        <v/>
      </c>
      <c r="DC43" s="75" t="str">
        <f t="shared" si="114"/>
        <v/>
      </c>
      <c r="DD43" s="75" t="str">
        <f t="shared" si="238"/>
        <v/>
      </c>
      <c r="DE43" s="75" t="str">
        <f t="shared" si="239"/>
        <v/>
      </c>
      <c r="DF43" s="75" t="str">
        <f t="shared" si="240"/>
        <v/>
      </c>
      <c r="DG43" s="75" t="str">
        <f t="shared" si="241"/>
        <v/>
      </c>
      <c r="DH43" s="75" t="str">
        <f t="shared" si="242"/>
        <v/>
      </c>
      <c r="DI43" s="75" t="str">
        <f t="shared" si="243"/>
        <v/>
      </c>
      <c r="DJ43" s="75" t="str">
        <f t="shared" si="121"/>
        <v/>
      </c>
      <c r="DK43" s="75" t="str">
        <f t="shared" si="122"/>
        <v/>
      </c>
      <c r="DL43" s="75" t="str">
        <f t="shared" si="12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75" t="str">
        <f t="shared" si="262"/>
        <v/>
      </c>
      <c r="EF43" s="221" t="str">
        <f t="shared" ca="1" si="263"/>
        <v/>
      </c>
      <c r="EG43" s="221" t="str">
        <f t="shared" ca="1" si="264"/>
        <v/>
      </c>
      <c r="EH43" s="75" t="str">
        <f t="shared" ca="1" si="265"/>
        <v/>
      </c>
      <c r="EI43" s="75" t="str">
        <f t="shared" ca="1" si="266"/>
        <v/>
      </c>
      <c r="EJ43" s="75" t="str">
        <f t="shared" ca="1" si="267"/>
        <v/>
      </c>
      <c r="EK43" s="75" t="str">
        <f t="shared" ref="EK43:EK65" ca="1" si="282">IF(OR(B43=0,
              AND(AC43="",LEFT(EF43,1)="3"),
              OR( LEFT(EF43,3)="103", LEFT(EF43,3)="104", LEFT(EF43,3)="105")), "",
IF(AND(LEFT(EF43,1)*1&lt;=2, AC43=""), 58, ""))</f>
        <v/>
      </c>
      <c r="EL43" s="75" t="str">
        <f t="shared" ca="1" si="268"/>
        <v/>
      </c>
      <c r="EM43" s="75" t="str">
        <f t="shared" ca="1" si="269"/>
        <v/>
      </c>
      <c r="EN43" s="75" t="str">
        <f t="shared" ca="1" si="270"/>
        <v/>
      </c>
      <c r="EO43" s="75" t="str">
        <f t="shared" ca="1" si="271"/>
        <v/>
      </c>
      <c r="EP43" s="75" t="str">
        <f t="shared" ca="1" si="272"/>
        <v/>
      </c>
      <c r="EQ43" s="75" t="str">
        <f t="shared" ca="1" si="273"/>
        <v/>
      </c>
      <c r="ER43" s="75" t="str">
        <f t="shared" ca="1" si="274"/>
        <v/>
      </c>
      <c r="ES43" s="221">
        <f t="shared" si="275"/>
        <v>1</v>
      </c>
      <c r="ET43" s="75" t="str">
        <f t="shared" si="276"/>
        <v/>
      </c>
      <c r="EU43" s="75" t="str">
        <f>""</f>
        <v/>
      </c>
      <c r="EV43" s="75" t="str">
        <f>IF(AND(G43=1,COUNT(#REF!)=0), 70, "")</f>
        <v/>
      </c>
      <c r="EW43" s="75" t="str">
        <f t="shared" si="277"/>
        <v/>
      </c>
      <c r="EX43" s="221" t="str">
        <f>IF(B43=0,"",COUNTIF(ES$6:ES43,ES43))</f>
        <v/>
      </c>
      <c r="EY43" s="75" t="str">
        <f t="shared" si="278"/>
        <v/>
      </c>
      <c r="EZ43" s="222" t="str">
        <f t="shared" si="279"/>
        <v/>
      </c>
      <c r="FA43" s="75" t="str">
        <f t="shared" si="280"/>
        <v/>
      </c>
      <c r="FB43" s="75" t="str">
        <f t="shared" si="163"/>
        <v/>
      </c>
    </row>
    <row r="44" spans="1:158" ht="17.25">
      <c r="A44" s="27">
        <v>39</v>
      </c>
      <c r="B44" s="27">
        <f>COUNTIF('中間シート (2)'!M:M,行政集計シート※記入不要です!A44)</f>
        <v>0</v>
      </c>
      <c r="C44" s="217" t="str">
        <f t="shared" si="281"/>
        <v/>
      </c>
      <c r="D44" s="217" t="str">
        <f t="shared" si="176"/>
        <v/>
      </c>
      <c r="E44" s="217" t="str">
        <f t="shared" si="177"/>
        <v/>
      </c>
      <c r="F44" s="218"/>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8"/>
        <v>41</v>
      </c>
      <c r="AL44" s="75">
        <f t="shared" si="179"/>
        <v>41</v>
      </c>
      <c r="AM44" s="75" t="str">
        <f t="shared" si="180"/>
        <v/>
      </c>
      <c r="AN44" s="75" t="str">
        <f t="shared" si="181"/>
        <v/>
      </c>
      <c r="AO44" s="75" t="str">
        <f t="shared" si="182"/>
        <v/>
      </c>
      <c r="AP44" s="75" t="str">
        <f t="shared" si="183"/>
        <v/>
      </c>
      <c r="AQ44" s="75" t="str">
        <f t="shared" si="184"/>
        <v/>
      </c>
      <c r="AR44" s="75" t="str">
        <f ca="1">IF(AA44="","",IF(COUNTIF(エラー23シート!$G$5:$G$79, OFFSET(I44,IF(H44="",0,-H44+1),0)*100+OFFSET(W44,IF(H44="",0,-H44+1),0)*10+AA44)&gt;0,23,""))</f>
        <v/>
      </c>
      <c r="AS44" s="75" t="str">
        <f t="shared" si="185"/>
        <v/>
      </c>
      <c r="AT44" s="75" t="str">
        <f t="shared" si="186"/>
        <v/>
      </c>
      <c r="AU44" s="75" t="str">
        <f t="shared" si="187"/>
        <v/>
      </c>
      <c r="AV44" s="75" t="str">
        <f t="shared" si="188"/>
        <v/>
      </c>
      <c r="AW44" s="75" t="str">
        <f t="shared" si="189"/>
        <v/>
      </c>
      <c r="AX44" s="75" t="str">
        <f t="shared" si="190"/>
        <v/>
      </c>
      <c r="AY44" s="75" t="str">
        <f t="shared" si="191"/>
        <v/>
      </c>
      <c r="AZ44" s="75" t="str">
        <f t="shared" si="192"/>
        <v/>
      </c>
      <c r="BA44" s="75" t="str">
        <f t="shared" si="193"/>
        <v/>
      </c>
      <c r="BB44" s="75" t="str">
        <f t="shared" si="194"/>
        <v/>
      </c>
      <c r="BC44" s="75" t="str">
        <f t="shared" si="195"/>
        <v/>
      </c>
      <c r="BD44" s="75" t="str">
        <f t="shared" si="196"/>
        <v/>
      </c>
      <c r="BE44" s="75" t="str">
        <f t="shared" si="197"/>
        <v/>
      </c>
      <c r="BF44" s="75" t="str">
        <f t="shared" si="198"/>
        <v/>
      </c>
      <c r="BG44" s="75" t="str">
        <f t="shared" si="199"/>
        <v/>
      </c>
      <c r="BH44" s="75" t="str">
        <f t="shared" si="200"/>
        <v/>
      </c>
      <c r="BI44" s="219" t="str">
        <f t="shared" si="201"/>
        <v/>
      </c>
      <c r="BJ44" s="75" t="str">
        <f t="shared" si="202"/>
        <v/>
      </c>
      <c r="BK44" s="75" t="str">
        <f>IF(OR(B44=0,AND(H44&gt;=2, H44&lt;=4, M44="")), "",
 IF(COUNTIF(エラー32シート!$B$5:$J$46,M44)=0,32,""))</f>
        <v/>
      </c>
      <c r="BL44" s="75" t="str">
        <f t="shared" si="203"/>
        <v/>
      </c>
      <c r="BM44" s="75" t="str">
        <f t="shared" si="204"/>
        <v/>
      </c>
      <c r="BN44" s="75" t="str">
        <f t="shared" si="205"/>
        <v/>
      </c>
      <c r="BO44" s="75" t="str">
        <f t="shared" si="206"/>
        <v/>
      </c>
      <c r="BP44" s="75" t="str">
        <f t="shared" si="75"/>
        <v/>
      </c>
      <c r="BQ44" s="75" t="str">
        <f t="shared" si="207"/>
        <v/>
      </c>
      <c r="BR44" s="75" t="str">
        <f t="shared" si="208"/>
        <v/>
      </c>
      <c r="BS44" s="75" t="str">
        <f t="shared" si="209"/>
        <v/>
      </c>
      <c r="BT44" s="75" t="str">
        <f t="shared" si="210"/>
        <v/>
      </c>
      <c r="BU44" s="75" t="str">
        <f t="shared" si="211"/>
        <v/>
      </c>
      <c r="BV44" s="75" t="str">
        <f t="shared" si="212"/>
        <v/>
      </c>
      <c r="BW44" s="75" t="str">
        <f t="shared" si="213"/>
        <v/>
      </c>
      <c r="BX44" s="75" t="str">
        <f t="shared" si="214"/>
        <v/>
      </c>
      <c r="BY44" s="75" t="str">
        <f t="shared" si="215"/>
        <v/>
      </c>
      <c r="BZ44" s="75" t="str">
        <f t="shared" si="216"/>
        <v/>
      </c>
      <c r="CA44" s="220" t="str">
        <f t="shared" si="217"/>
        <v/>
      </c>
      <c r="CB44" s="75" t="str">
        <f t="shared" si="218"/>
        <v/>
      </c>
      <c r="CC44" s="75" t="str">
        <f t="shared" si="219"/>
        <v/>
      </c>
      <c r="CD44" s="75" t="str">
        <f t="shared" ca="1" si="220"/>
        <v/>
      </c>
      <c r="CE44" s="75" t="str">
        <f t="shared" si="221"/>
        <v/>
      </c>
      <c r="CF44" s="75" t="str">
        <f t="shared" si="222"/>
        <v/>
      </c>
      <c r="CG44" s="75" t="str">
        <f t="shared" si="223"/>
        <v/>
      </c>
      <c r="CH44" s="75" t="str">
        <f t="shared" si="224"/>
        <v/>
      </c>
      <c r="CI44" s="75" t="str">
        <f t="shared" si="225"/>
        <v/>
      </c>
      <c r="CJ44" s="75" t="str">
        <f t="shared" si="226"/>
        <v/>
      </c>
      <c r="CK44" s="221">
        <f t="shared" si="227"/>
        <v>0</v>
      </c>
      <c r="CL44" s="75" t="str">
        <f t="shared" si="97"/>
        <v/>
      </c>
      <c r="CM44" s="75" t="str">
        <f t="shared" si="228"/>
        <v/>
      </c>
      <c r="CN44" s="75" t="str">
        <f t="shared" si="229"/>
        <v/>
      </c>
      <c r="CO44" s="75" t="str">
        <f t="shared" si="230"/>
        <v/>
      </c>
      <c r="CP44" s="75" t="str">
        <f t="shared" si="101"/>
        <v/>
      </c>
      <c r="CQ44" s="75" t="str">
        <f t="shared" si="102"/>
        <v/>
      </c>
      <c r="CR44" s="75" t="str">
        <f t="shared" si="103"/>
        <v/>
      </c>
      <c r="CS44" s="75" t="str">
        <f t="shared" si="104"/>
        <v/>
      </c>
      <c r="CT44" s="75" t="str">
        <f t="shared" si="105"/>
        <v/>
      </c>
      <c r="CU44" s="75" t="str">
        <f t="shared" si="106"/>
        <v/>
      </c>
      <c r="CV44" s="75" t="str">
        <f t="shared" si="231"/>
        <v/>
      </c>
      <c r="CW44" s="75" t="str">
        <f t="shared" si="232"/>
        <v/>
      </c>
      <c r="CX44" s="75" t="str">
        <f t="shared" si="233"/>
        <v/>
      </c>
      <c r="CY44" s="75" t="str">
        <f t="shared" si="234"/>
        <v/>
      </c>
      <c r="CZ44" s="75" t="str">
        <f t="shared" si="235"/>
        <v/>
      </c>
      <c r="DA44" s="75" t="str">
        <f t="shared" si="236"/>
        <v/>
      </c>
      <c r="DB44" s="75" t="str">
        <f t="shared" si="237"/>
        <v/>
      </c>
      <c r="DC44" s="75" t="str">
        <f t="shared" si="114"/>
        <v/>
      </c>
      <c r="DD44" s="75" t="str">
        <f t="shared" si="238"/>
        <v/>
      </c>
      <c r="DE44" s="75" t="str">
        <f t="shared" si="239"/>
        <v/>
      </c>
      <c r="DF44" s="75" t="str">
        <f t="shared" si="240"/>
        <v/>
      </c>
      <c r="DG44" s="75" t="str">
        <f t="shared" si="241"/>
        <v/>
      </c>
      <c r="DH44" s="75" t="str">
        <f t="shared" si="242"/>
        <v/>
      </c>
      <c r="DI44" s="75" t="str">
        <f t="shared" si="243"/>
        <v/>
      </c>
      <c r="DJ44" s="75" t="str">
        <f t="shared" si="121"/>
        <v/>
      </c>
      <c r="DK44" s="75" t="str">
        <f t="shared" si="122"/>
        <v/>
      </c>
      <c r="DL44" s="75" t="str">
        <f t="shared" si="12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75" t="str">
        <f t="shared" si="262"/>
        <v/>
      </c>
      <c r="EF44" s="221" t="str">
        <f t="shared" ca="1" si="263"/>
        <v/>
      </c>
      <c r="EG44" s="221" t="str">
        <f t="shared" ca="1" si="264"/>
        <v/>
      </c>
      <c r="EH44" s="75" t="str">
        <f t="shared" ca="1" si="265"/>
        <v/>
      </c>
      <c r="EI44" s="75" t="str">
        <f t="shared" ca="1" si="266"/>
        <v/>
      </c>
      <c r="EJ44" s="75" t="str">
        <f t="shared" ca="1" si="267"/>
        <v/>
      </c>
      <c r="EK44" s="75" t="str">
        <f t="shared" ca="1" si="282"/>
        <v/>
      </c>
      <c r="EL44" s="75" t="str">
        <f t="shared" ca="1" si="268"/>
        <v/>
      </c>
      <c r="EM44" s="75" t="str">
        <f t="shared" ca="1" si="269"/>
        <v/>
      </c>
      <c r="EN44" s="75" t="str">
        <f t="shared" ca="1" si="270"/>
        <v/>
      </c>
      <c r="EO44" s="75" t="str">
        <f t="shared" ca="1" si="271"/>
        <v/>
      </c>
      <c r="EP44" s="75" t="str">
        <f t="shared" ca="1" si="272"/>
        <v/>
      </c>
      <c r="EQ44" s="75" t="str">
        <f t="shared" ca="1" si="273"/>
        <v/>
      </c>
      <c r="ER44" s="75" t="str">
        <f t="shared" ca="1" si="274"/>
        <v/>
      </c>
      <c r="ES44" s="221">
        <f t="shared" si="275"/>
        <v>1</v>
      </c>
      <c r="ET44" s="75" t="str">
        <f t="shared" si="276"/>
        <v/>
      </c>
      <c r="EU44" s="75" t="str">
        <f>""</f>
        <v/>
      </c>
      <c r="EV44" s="75" t="str">
        <f>IF(AND(G44=1,COUNT(#REF!)=0), 70, "")</f>
        <v/>
      </c>
      <c r="EW44" s="75" t="str">
        <f t="shared" si="277"/>
        <v/>
      </c>
      <c r="EX44" s="221" t="str">
        <f>IF(B44=0,"",COUNTIF(ES$6:ES44,ES44))</f>
        <v/>
      </c>
      <c r="EY44" s="75" t="str">
        <f t="shared" si="278"/>
        <v/>
      </c>
      <c r="EZ44" s="222" t="str">
        <f t="shared" si="279"/>
        <v/>
      </c>
      <c r="FA44" s="75" t="str">
        <f t="shared" si="280"/>
        <v/>
      </c>
      <c r="FB44" s="75" t="str">
        <f t="shared" si="163"/>
        <v/>
      </c>
    </row>
    <row r="45" spans="1:158" ht="17.25">
      <c r="A45" s="27">
        <v>40</v>
      </c>
      <c r="B45" s="27">
        <f>COUNTIF('中間シート (2)'!M:M,行政集計シート※記入不要です!A45)</f>
        <v>0</v>
      </c>
      <c r="C45" s="217" t="str">
        <f t="shared" si="281"/>
        <v/>
      </c>
      <c r="D45" s="217" t="str">
        <f t="shared" si="176"/>
        <v/>
      </c>
      <c r="E45" s="217" t="str">
        <f t="shared" si="177"/>
        <v/>
      </c>
      <c r="F45" s="218"/>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8"/>
        <v>41</v>
      </c>
      <c r="AL45" s="75">
        <f t="shared" si="179"/>
        <v>41</v>
      </c>
      <c r="AM45" s="75" t="str">
        <f t="shared" si="180"/>
        <v/>
      </c>
      <c r="AN45" s="75" t="str">
        <f t="shared" si="181"/>
        <v/>
      </c>
      <c r="AO45" s="75" t="str">
        <f t="shared" si="182"/>
        <v/>
      </c>
      <c r="AP45" s="75" t="str">
        <f t="shared" si="183"/>
        <v/>
      </c>
      <c r="AQ45" s="75" t="str">
        <f t="shared" si="184"/>
        <v/>
      </c>
      <c r="AR45" s="75" t="str">
        <f ca="1">IF(AA45="","",IF(COUNTIF(エラー23シート!$G$5:$G$79, OFFSET(I45,IF(H45="",0,-H45+1),0)*100+OFFSET(W45,IF(H45="",0,-H45+1),0)*10+AA45)&gt;0,23,""))</f>
        <v/>
      </c>
      <c r="AS45" s="75" t="str">
        <f t="shared" si="185"/>
        <v/>
      </c>
      <c r="AT45" s="75" t="str">
        <f t="shared" si="186"/>
        <v/>
      </c>
      <c r="AU45" s="75" t="str">
        <f t="shared" si="187"/>
        <v/>
      </c>
      <c r="AV45" s="75" t="str">
        <f t="shared" si="188"/>
        <v/>
      </c>
      <c r="AW45" s="75" t="str">
        <f t="shared" si="189"/>
        <v/>
      </c>
      <c r="AX45" s="75" t="str">
        <f t="shared" si="190"/>
        <v/>
      </c>
      <c r="AY45" s="75" t="str">
        <f t="shared" si="191"/>
        <v/>
      </c>
      <c r="AZ45" s="75" t="str">
        <f t="shared" si="192"/>
        <v/>
      </c>
      <c r="BA45" s="75" t="str">
        <f t="shared" si="193"/>
        <v/>
      </c>
      <c r="BB45" s="75" t="str">
        <f t="shared" si="194"/>
        <v/>
      </c>
      <c r="BC45" s="75" t="str">
        <f t="shared" si="195"/>
        <v/>
      </c>
      <c r="BD45" s="75" t="str">
        <f t="shared" si="196"/>
        <v/>
      </c>
      <c r="BE45" s="75" t="str">
        <f t="shared" si="197"/>
        <v/>
      </c>
      <c r="BF45" s="75" t="str">
        <f t="shared" si="198"/>
        <v/>
      </c>
      <c r="BG45" s="75" t="str">
        <f t="shared" si="199"/>
        <v/>
      </c>
      <c r="BH45" s="75" t="str">
        <f t="shared" si="200"/>
        <v/>
      </c>
      <c r="BI45" s="219" t="str">
        <f t="shared" si="201"/>
        <v/>
      </c>
      <c r="BJ45" s="75" t="str">
        <f t="shared" si="202"/>
        <v/>
      </c>
      <c r="BK45" s="75" t="str">
        <f>IF(OR(B45=0,AND(H45&gt;=2, H45&lt;=4, M45="")), "",
 IF(COUNTIF(エラー32シート!$B$5:$J$46,M45)=0,32,""))</f>
        <v/>
      </c>
      <c r="BL45" s="75" t="str">
        <f t="shared" si="203"/>
        <v/>
      </c>
      <c r="BM45" s="75" t="str">
        <f t="shared" si="204"/>
        <v/>
      </c>
      <c r="BN45" s="75" t="str">
        <f t="shared" si="205"/>
        <v/>
      </c>
      <c r="BO45" s="75" t="str">
        <f t="shared" si="206"/>
        <v/>
      </c>
      <c r="BP45" s="75" t="str">
        <f t="shared" si="75"/>
        <v/>
      </c>
      <c r="BQ45" s="75" t="str">
        <f t="shared" si="207"/>
        <v/>
      </c>
      <c r="BR45" s="75" t="str">
        <f t="shared" si="208"/>
        <v/>
      </c>
      <c r="BS45" s="75" t="str">
        <f t="shared" si="209"/>
        <v/>
      </c>
      <c r="BT45" s="75" t="str">
        <f t="shared" si="210"/>
        <v/>
      </c>
      <c r="BU45" s="75" t="str">
        <f t="shared" si="211"/>
        <v/>
      </c>
      <c r="BV45" s="75" t="str">
        <f t="shared" si="212"/>
        <v/>
      </c>
      <c r="BW45" s="75" t="str">
        <f t="shared" si="213"/>
        <v/>
      </c>
      <c r="BX45" s="75" t="str">
        <f t="shared" si="214"/>
        <v/>
      </c>
      <c r="BY45" s="75" t="str">
        <f t="shared" si="215"/>
        <v/>
      </c>
      <c r="BZ45" s="75" t="str">
        <f t="shared" si="216"/>
        <v/>
      </c>
      <c r="CA45" s="220" t="str">
        <f t="shared" si="217"/>
        <v/>
      </c>
      <c r="CB45" s="75" t="str">
        <f t="shared" si="218"/>
        <v/>
      </c>
      <c r="CC45" s="75" t="str">
        <f t="shared" si="219"/>
        <v/>
      </c>
      <c r="CD45" s="75" t="str">
        <f t="shared" ca="1" si="220"/>
        <v/>
      </c>
      <c r="CE45" s="75" t="str">
        <f t="shared" si="221"/>
        <v/>
      </c>
      <c r="CF45" s="75" t="str">
        <f t="shared" si="222"/>
        <v/>
      </c>
      <c r="CG45" s="75" t="str">
        <f t="shared" si="223"/>
        <v/>
      </c>
      <c r="CH45" s="75" t="str">
        <f t="shared" si="224"/>
        <v/>
      </c>
      <c r="CI45" s="75" t="str">
        <f t="shared" si="225"/>
        <v/>
      </c>
      <c r="CJ45" s="75" t="str">
        <f t="shared" si="226"/>
        <v/>
      </c>
      <c r="CK45" s="221">
        <f t="shared" si="227"/>
        <v>0</v>
      </c>
      <c r="CL45" s="75" t="str">
        <f t="shared" si="97"/>
        <v/>
      </c>
      <c r="CM45" s="75" t="str">
        <f t="shared" si="228"/>
        <v/>
      </c>
      <c r="CN45" s="75" t="str">
        <f t="shared" si="229"/>
        <v/>
      </c>
      <c r="CO45" s="75" t="str">
        <f t="shared" si="230"/>
        <v/>
      </c>
      <c r="CP45" s="75" t="str">
        <f t="shared" si="101"/>
        <v/>
      </c>
      <c r="CQ45" s="75" t="str">
        <f t="shared" si="102"/>
        <v/>
      </c>
      <c r="CR45" s="75" t="str">
        <f t="shared" si="103"/>
        <v/>
      </c>
      <c r="CS45" s="75" t="str">
        <f t="shared" si="104"/>
        <v/>
      </c>
      <c r="CT45" s="75" t="str">
        <f t="shared" si="105"/>
        <v/>
      </c>
      <c r="CU45" s="75" t="str">
        <f t="shared" si="106"/>
        <v/>
      </c>
      <c r="CV45" s="75" t="str">
        <f t="shared" si="231"/>
        <v/>
      </c>
      <c r="CW45" s="75" t="str">
        <f t="shared" si="232"/>
        <v/>
      </c>
      <c r="CX45" s="75" t="str">
        <f t="shared" si="233"/>
        <v/>
      </c>
      <c r="CY45" s="75" t="str">
        <f t="shared" si="234"/>
        <v/>
      </c>
      <c r="CZ45" s="75" t="str">
        <f t="shared" si="235"/>
        <v/>
      </c>
      <c r="DA45" s="75" t="str">
        <f t="shared" si="236"/>
        <v/>
      </c>
      <c r="DB45" s="75" t="str">
        <f t="shared" si="237"/>
        <v/>
      </c>
      <c r="DC45" s="75" t="str">
        <f t="shared" si="114"/>
        <v/>
      </c>
      <c r="DD45" s="75" t="str">
        <f t="shared" si="238"/>
        <v/>
      </c>
      <c r="DE45" s="75" t="str">
        <f t="shared" si="239"/>
        <v/>
      </c>
      <c r="DF45" s="75" t="str">
        <f t="shared" si="240"/>
        <v/>
      </c>
      <c r="DG45" s="75" t="str">
        <f t="shared" si="241"/>
        <v/>
      </c>
      <c r="DH45" s="75" t="str">
        <f t="shared" si="242"/>
        <v/>
      </c>
      <c r="DI45" s="75" t="str">
        <f t="shared" si="243"/>
        <v/>
      </c>
      <c r="DJ45" s="75" t="str">
        <f t="shared" si="121"/>
        <v/>
      </c>
      <c r="DK45" s="75" t="str">
        <f t="shared" si="122"/>
        <v/>
      </c>
      <c r="DL45" s="75" t="str">
        <f t="shared" si="12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75" t="str">
        <f t="shared" si="262"/>
        <v/>
      </c>
      <c r="EF45" s="221" t="str">
        <f t="shared" ca="1" si="263"/>
        <v/>
      </c>
      <c r="EG45" s="221" t="str">
        <f t="shared" ca="1" si="264"/>
        <v/>
      </c>
      <c r="EH45" s="75" t="str">
        <f t="shared" ca="1" si="265"/>
        <v/>
      </c>
      <c r="EI45" s="75" t="str">
        <f t="shared" ca="1" si="266"/>
        <v/>
      </c>
      <c r="EJ45" s="75" t="str">
        <f t="shared" ca="1" si="267"/>
        <v/>
      </c>
      <c r="EK45" s="75" t="str">
        <f t="shared" ca="1" si="282"/>
        <v/>
      </c>
      <c r="EL45" s="75" t="str">
        <f t="shared" ca="1" si="268"/>
        <v/>
      </c>
      <c r="EM45" s="75" t="str">
        <f t="shared" ca="1" si="269"/>
        <v/>
      </c>
      <c r="EN45" s="75" t="str">
        <f t="shared" ca="1" si="270"/>
        <v/>
      </c>
      <c r="EO45" s="75" t="str">
        <f t="shared" ca="1" si="271"/>
        <v/>
      </c>
      <c r="EP45" s="75" t="str">
        <f t="shared" ca="1" si="272"/>
        <v/>
      </c>
      <c r="EQ45" s="75" t="str">
        <f t="shared" ca="1" si="273"/>
        <v/>
      </c>
      <c r="ER45" s="75" t="str">
        <f t="shared" ca="1" si="274"/>
        <v/>
      </c>
      <c r="ES45" s="221">
        <f t="shared" si="275"/>
        <v>1</v>
      </c>
      <c r="ET45" s="75" t="str">
        <f t="shared" si="276"/>
        <v/>
      </c>
      <c r="EU45" s="75" t="str">
        <f>""</f>
        <v/>
      </c>
      <c r="EV45" s="75" t="str">
        <f>IF(AND(G45=1,COUNT(#REF!)=0), 70, "")</f>
        <v/>
      </c>
      <c r="EW45" s="75" t="str">
        <f t="shared" si="277"/>
        <v/>
      </c>
      <c r="EX45" s="221" t="str">
        <f>IF(B45=0,"",COUNTIF(ES$6:ES45,ES45))</f>
        <v/>
      </c>
      <c r="EY45" s="75" t="str">
        <f t="shared" si="278"/>
        <v/>
      </c>
      <c r="EZ45" s="222" t="str">
        <f t="shared" si="279"/>
        <v/>
      </c>
      <c r="FA45" s="75" t="str">
        <f t="shared" si="280"/>
        <v/>
      </c>
      <c r="FB45" s="75" t="str">
        <f t="shared" si="163"/>
        <v/>
      </c>
    </row>
    <row r="46" spans="1:158" ht="17.25">
      <c r="A46" s="27">
        <v>41</v>
      </c>
      <c r="B46" s="27">
        <f>COUNTIF('中間シート (2)'!M:M,行政集計シート※記入不要です!A46)</f>
        <v>0</v>
      </c>
      <c r="C46" s="217" t="str">
        <f t="shared" si="281"/>
        <v/>
      </c>
      <c r="D46" s="217" t="str">
        <f t="shared" si="176"/>
        <v/>
      </c>
      <c r="E46" s="217" t="str">
        <f t="shared" si="177"/>
        <v/>
      </c>
      <c r="F46" s="218"/>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8"/>
        <v>41</v>
      </c>
      <c r="AL46" s="75">
        <f t="shared" si="179"/>
        <v>41</v>
      </c>
      <c r="AM46" s="75" t="str">
        <f t="shared" si="180"/>
        <v/>
      </c>
      <c r="AN46" s="75" t="str">
        <f t="shared" si="181"/>
        <v/>
      </c>
      <c r="AO46" s="75" t="str">
        <f t="shared" si="182"/>
        <v/>
      </c>
      <c r="AP46" s="75" t="str">
        <f t="shared" si="183"/>
        <v/>
      </c>
      <c r="AQ46" s="75" t="str">
        <f t="shared" si="184"/>
        <v/>
      </c>
      <c r="AR46" s="75" t="str">
        <f ca="1">IF(AA46="","",IF(COUNTIF(エラー23シート!$G$5:$G$79, OFFSET(I46,IF(H46="",0,-H46+1),0)*100+OFFSET(W46,IF(H46="",0,-H46+1),0)*10+AA46)&gt;0,23,""))</f>
        <v/>
      </c>
      <c r="AS46" s="75" t="str">
        <f t="shared" si="185"/>
        <v/>
      </c>
      <c r="AT46" s="75" t="str">
        <f t="shared" si="186"/>
        <v/>
      </c>
      <c r="AU46" s="75" t="str">
        <f t="shared" si="187"/>
        <v/>
      </c>
      <c r="AV46" s="75" t="str">
        <f t="shared" si="188"/>
        <v/>
      </c>
      <c r="AW46" s="75" t="str">
        <f t="shared" si="189"/>
        <v/>
      </c>
      <c r="AX46" s="75" t="str">
        <f t="shared" si="190"/>
        <v/>
      </c>
      <c r="AY46" s="75" t="str">
        <f t="shared" si="191"/>
        <v/>
      </c>
      <c r="AZ46" s="75" t="str">
        <f t="shared" si="192"/>
        <v/>
      </c>
      <c r="BA46" s="75" t="str">
        <f t="shared" si="193"/>
        <v/>
      </c>
      <c r="BB46" s="75" t="str">
        <f t="shared" si="194"/>
        <v/>
      </c>
      <c r="BC46" s="75" t="str">
        <f t="shared" si="195"/>
        <v/>
      </c>
      <c r="BD46" s="75" t="str">
        <f t="shared" si="196"/>
        <v/>
      </c>
      <c r="BE46" s="75" t="str">
        <f t="shared" si="197"/>
        <v/>
      </c>
      <c r="BF46" s="75" t="str">
        <f t="shared" si="198"/>
        <v/>
      </c>
      <c r="BG46" s="75" t="str">
        <f t="shared" si="199"/>
        <v/>
      </c>
      <c r="BH46" s="75" t="str">
        <f t="shared" si="200"/>
        <v/>
      </c>
      <c r="BI46" s="219" t="str">
        <f t="shared" si="201"/>
        <v/>
      </c>
      <c r="BJ46" s="75" t="str">
        <f t="shared" si="202"/>
        <v/>
      </c>
      <c r="BK46" s="75" t="str">
        <f>IF(OR(B46=0,AND(H46&gt;=2, H46&lt;=4, M46="")), "",
 IF(COUNTIF(エラー32シート!$B$5:$J$46,M46)=0,32,""))</f>
        <v/>
      </c>
      <c r="BL46" s="75" t="str">
        <f t="shared" si="203"/>
        <v/>
      </c>
      <c r="BM46" s="75" t="str">
        <f t="shared" si="204"/>
        <v/>
      </c>
      <c r="BN46" s="75" t="str">
        <f t="shared" si="205"/>
        <v/>
      </c>
      <c r="BO46" s="75" t="str">
        <f t="shared" si="206"/>
        <v/>
      </c>
      <c r="BP46" s="75" t="str">
        <f t="shared" si="75"/>
        <v/>
      </c>
      <c r="BQ46" s="75" t="str">
        <f t="shared" si="207"/>
        <v/>
      </c>
      <c r="BR46" s="75" t="str">
        <f t="shared" si="208"/>
        <v/>
      </c>
      <c r="BS46" s="75" t="str">
        <f t="shared" si="209"/>
        <v/>
      </c>
      <c r="BT46" s="75" t="str">
        <f t="shared" si="210"/>
        <v/>
      </c>
      <c r="BU46" s="75" t="str">
        <f t="shared" si="211"/>
        <v/>
      </c>
      <c r="BV46" s="75" t="str">
        <f t="shared" si="212"/>
        <v/>
      </c>
      <c r="BW46" s="75" t="str">
        <f t="shared" si="213"/>
        <v/>
      </c>
      <c r="BX46" s="75" t="str">
        <f t="shared" si="214"/>
        <v/>
      </c>
      <c r="BY46" s="75" t="str">
        <f t="shared" si="215"/>
        <v/>
      </c>
      <c r="BZ46" s="75" t="str">
        <f t="shared" si="216"/>
        <v/>
      </c>
      <c r="CA46" s="220" t="str">
        <f t="shared" si="217"/>
        <v/>
      </c>
      <c r="CB46" s="75" t="str">
        <f t="shared" si="218"/>
        <v/>
      </c>
      <c r="CC46" s="75" t="str">
        <f t="shared" si="219"/>
        <v/>
      </c>
      <c r="CD46" s="75" t="str">
        <f t="shared" ca="1" si="220"/>
        <v/>
      </c>
      <c r="CE46" s="75" t="str">
        <f t="shared" si="221"/>
        <v/>
      </c>
      <c r="CF46" s="75" t="str">
        <f t="shared" si="222"/>
        <v/>
      </c>
      <c r="CG46" s="75" t="str">
        <f t="shared" si="223"/>
        <v/>
      </c>
      <c r="CH46" s="75" t="str">
        <f t="shared" si="224"/>
        <v/>
      </c>
      <c r="CI46" s="75" t="str">
        <f t="shared" si="225"/>
        <v/>
      </c>
      <c r="CJ46" s="75" t="str">
        <f t="shared" si="226"/>
        <v/>
      </c>
      <c r="CK46" s="221">
        <f t="shared" si="227"/>
        <v>0</v>
      </c>
      <c r="CL46" s="75" t="str">
        <f t="shared" si="97"/>
        <v/>
      </c>
      <c r="CM46" s="75" t="str">
        <f t="shared" si="228"/>
        <v/>
      </c>
      <c r="CN46" s="75" t="str">
        <f t="shared" si="229"/>
        <v/>
      </c>
      <c r="CO46" s="75" t="str">
        <f t="shared" si="230"/>
        <v/>
      </c>
      <c r="CP46" s="75" t="str">
        <f t="shared" si="101"/>
        <v/>
      </c>
      <c r="CQ46" s="75" t="str">
        <f t="shared" si="102"/>
        <v/>
      </c>
      <c r="CR46" s="75" t="str">
        <f t="shared" si="103"/>
        <v/>
      </c>
      <c r="CS46" s="75" t="str">
        <f t="shared" si="104"/>
        <v/>
      </c>
      <c r="CT46" s="75" t="str">
        <f t="shared" si="105"/>
        <v/>
      </c>
      <c r="CU46" s="75" t="str">
        <f t="shared" si="106"/>
        <v/>
      </c>
      <c r="CV46" s="75" t="str">
        <f t="shared" si="231"/>
        <v/>
      </c>
      <c r="CW46" s="75" t="str">
        <f t="shared" si="232"/>
        <v/>
      </c>
      <c r="CX46" s="75" t="str">
        <f t="shared" si="233"/>
        <v/>
      </c>
      <c r="CY46" s="75" t="str">
        <f t="shared" si="234"/>
        <v/>
      </c>
      <c r="CZ46" s="75" t="str">
        <f t="shared" si="235"/>
        <v/>
      </c>
      <c r="DA46" s="75" t="str">
        <f t="shared" si="236"/>
        <v/>
      </c>
      <c r="DB46" s="75" t="str">
        <f t="shared" si="237"/>
        <v/>
      </c>
      <c r="DC46" s="75" t="str">
        <f t="shared" si="114"/>
        <v/>
      </c>
      <c r="DD46" s="75" t="str">
        <f t="shared" si="238"/>
        <v/>
      </c>
      <c r="DE46" s="75" t="str">
        <f t="shared" si="239"/>
        <v/>
      </c>
      <c r="DF46" s="75" t="str">
        <f t="shared" si="240"/>
        <v/>
      </c>
      <c r="DG46" s="75" t="str">
        <f t="shared" si="241"/>
        <v/>
      </c>
      <c r="DH46" s="75" t="str">
        <f t="shared" si="242"/>
        <v/>
      </c>
      <c r="DI46" s="75" t="str">
        <f t="shared" si="243"/>
        <v/>
      </c>
      <c r="DJ46" s="75" t="str">
        <f t="shared" si="121"/>
        <v/>
      </c>
      <c r="DK46" s="75" t="str">
        <f t="shared" si="122"/>
        <v/>
      </c>
      <c r="DL46" s="75" t="str">
        <f t="shared" si="12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75" t="str">
        <f t="shared" si="262"/>
        <v/>
      </c>
      <c r="EF46" s="221" t="str">
        <f t="shared" ca="1" si="263"/>
        <v/>
      </c>
      <c r="EG46" s="221" t="str">
        <f t="shared" ca="1" si="264"/>
        <v/>
      </c>
      <c r="EH46" s="75" t="str">
        <f t="shared" ca="1" si="265"/>
        <v/>
      </c>
      <c r="EI46" s="75" t="str">
        <f t="shared" ca="1" si="266"/>
        <v/>
      </c>
      <c r="EJ46" s="75" t="str">
        <f t="shared" ca="1" si="267"/>
        <v/>
      </c>
      <c r="EK46" s="75" t="str">
        <f t="shared" ca="1" si="282"/>
        <v/>
      </c>
      <c r="EL46" s="75" t="str">
        <f t="shared" ca="1" si="268"/>
        <v/>
      </c>
      <c r="EM46" s="75" t="str">
        <f t="shared" ca="1" si="269"/>
        <v/>
      </c>
      <c r="EN46" s="75" t="str">
        <f t="shared" ca="1" si="270"/>
        <v/>
      </c>
      <c r="EO46" s="75" t="str">
        <f t="shared" ca="1" si="271"/>
        <v/>
      </c>
      <c r="EP46" s="75" t="str">
        <f t="shared" ca="1" si="272"/>
        <v/>
      </c>
      <c r="EQ46" s="75" t="str">
        <f t="shared" ca="1" si="273"/>
        <v/>
      </c>
      <c r="ER46" s="75" t="str">
        <f t="shared" ca="1" si="274"/>
        <v/>
      </c>
      <c r="ES46" s="221">
        <f t="shared" si="275"/>
        <v>1</v>
      </c>
      <c r="ET46" s="75" t="str">
        <f t="shared" si="276"/>
        <v/>
      </c>
      <c r="EU46" s="75" t="str">
        <f>""</f>
        <v/>
      </c>
      <c r="EV46" s="75" t="str">
        <f>IF(AND(G46=1,COUNT(#REF!)=0), 70, "")</f>
        <v/>
      </c>
      <c r="EW46" s="75" t="str">
        <f t="shared" si="277"/>
        <v/>
      </c>
      <c r="EX46" s="221" t="str">
        <f>IF(B46=0,"",COUNTIF(ES$6:ES46,ES46))</f>
        <v/>
      </c>
      <c r="EY46" s="75" t="str">
        <f t="shared" si="278"/>
        <v/>
      </c>
      <c r="EZ46" s="222" t="str">
        <f t="shared" si="279"/>
        <v/>
      </c>
      <c r="FA46" s="75" t="str">
        <f t="shared" si="280"/>
        <v/>
      </c>
      <c r="FB46" s="75" t="str">
        <f t="shared" si="163"/>
        <v/>
      </c>
    </row>
    <row r="47" spans="1:158" ht="17.25">
      <c r="A47" s="27">
        <v>42</v>
      </c>
      <c r="B47" s="27">
        <f>COUNTIF('中間シート (2)'!M:M,行政集計シート※記入不要です!A47)</f>
        <v>0</v>
      </c>
      <c r="C47" s="217" t="str">
        <f t="shared" si="281"/>
        <v/>
      </c>
      <c r="D47" s="217" t="str">
        <f t="shared" si="176"/>
        <v/>
      </c>
      <c r="E47" s="217" t="str">
        <f t="shared" si="177"/>
        <v/>
      </c>
      <c r="F47" s="218"/>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8"/>
        <v>41</v>
      </c>
      <c r="AL47" s="75">
        <f t="shared" si="179"/>
        <v>41</v>
      </c>
      <c r="AM47" s="75" t="str">
        <f t="shared" si="180"/>
        <v/>
      </c>
      <c r="AN47" s="75" t="str">
        <f t="shared" si="181"/>
        <v/>
      </c>
      <c r="AO47" s="75" t="str">
        <f t="shared" si="182"/>
        <v/>
      </c>
      <c r="AP47" s="75" t="str">
        <f t="shared" si="183"/>
        <v/>
      </c>
      <c r="AQ47" s="75" t="str">
        <f t="shared" si="184"/>
        <v/>
      </c>
      <c r="AR47" s="75" t="str">
        <f ca="1">IF(AA47="","",IF(COUNTIF(エラー23シート!$G$5:$G$79, OFFSET(I47,IF(H47="",0,-H47+1),0)*100+OFFSET(W47,IF(H47="",0,-H47+1),0)*10+AA47)&gt;0,23,""))</f>
        <v/>
      </c>
      <c r="AS47" s="75" t="str">
        <f t="shared" si="185"/>
        <v/>
      </c>
      <c r="AT47" s="75" t="str">
        <f t="shared" si="186"/>
        <v/>
      </c>
      <c r="AU47" s="75" t="str">
        <f t="shared" si="187"/>
        <v/>
      </c>
      <c r="AV47" s="75" t="str">
        <f t="shared" si="188"/>
        <v/>
      </c>
      <c r="AW47" s="75" t="str">
        <f t="shared" si="189"/>
        <v/>
      </c>
      <c r="AX47" s="75" t="str">
        <f t="shared" si="190"/>
        <v/>
      </c>
      <c r="AY47" s="75" t="str">
        <f t="shared" si="191"/>
        <v/>
      </c>
      <c r="AZ47" s="75" t="str">
        <f t="shared" si="192"/>
        <v/>
      </c>
      <c r="BA47" s="75" t="str">
        <f t="shared" si="193"/>
        <v/>
      </c>
      <c r="BB47" s="75" t="str">
        <f t="shared" si="194"/>
        <v/>
      </c>
      <c r="BC47" s="75" t="str">
        <f t="shared" si="195"/>
        <v/>
      </c>
      <c r="BD47" s="75" t="str">
        <f t="shared" si="196"/>
        <v/>
      </c>
      <c r="BE47" s="75" t="str">
        <f t="shared" si="197"/>
        <v/>
      </c>
      <c r="BF47" s="75" t="str">
        <f t="shared" si="198"/>
        <v/>
      </c>
      <c r="BG47" s="75" t="str">
        <f t="shared" si="199"/>
        <v/>
      </c>
      <c r="BH47" s="75" t="str">
        <f t="shared" si="200"/>
        <v/>
      </c>
      <c r="BI47" s="219" t="str">
        <f t="shared" si="201"/>
        <v/>
      </c>
      <c r="BJ47" s="75" t="str">
        <f t="shared" si="202"/>
        <v/>
      </c>
      <c r="BK47" s="75" t="str">
        <f>IF(OR(B47=0,AND(H47&gt;=2, H47&lt;=4, M47="")), "",
 IF(COUNTIF(エラー32シート!$B$5:$J$46,M47)=0,32,""))</f>
        <v/>
      </c>
      <c r="BL47" s="75" t="str">
        <f t="shared" si="203"/>
        <v/>
      </c>
      <c r="BM47" s="75" t="str">
        <f t="shared" si="204"/>
        <v/>
      </c>
      <c r="BN47" s="75" t="str">
        <f t="shared" si="205"/>
        <v/>
      </c>
      <c r="BO47" s="75" t="str">
        <f t="shared" si="206"/>
        <v/>
      </c>
      <c r="BP47" s="75" t="str">
        <f t="shared" si="75"/>
        <v/>
      </c>
      <c r="BQ47" s="75" t="str">
        <f t="shared" si="207"/>
        <v/>
      </c>
      <c r="BR47" s="75" t="str">
        <f t="shared" si="208"/>
        <v/>
      </c>
      <c r="BS47" s="75" t="str">
        <f t="shared" si="209"/>
        <v/>
      </c>
      <c r="BT47" s="75" t="str">
        <f t="shared" si="210"/>
        <v/>
      </c>
      <c r="BU47" s="75" t="str">
        <f t="shared" si="211"/>
        <v/>
      </c>
      <c r="BV47" s="75" t="str">
        <f t="shared" si="212"/>
        <v/>
      </c>
      <c r="BW47" s="75" t="str">
        <f t="shared" si="213"/>
        <v/>
      </c>
      <c r="BX47" s="75" t="str">
        <f t="shared" si="214"/>
        <v/>
      </c>
      <c r="BY47" s="75" t="str">
        <f t="shared" si="215"/>
        <v/>
      </c>
      <c r="BZ47" s="75" t="str">
        <f t="shared" si="216"/>
        <v/>
      </c>
      <c r="CA47" s="220" t="str">
        <f t="shared" si="217"/>
        <v/>
      </c>
      <c r="CB47" s="75" t="str">
        <f t="shared" si="218"/>
        <v/>
      </c>
      <c r="CC47" s="75" t="str">
        <f t="shared" si="219"/>
        <v/>
      </c>
      <c r="CD47" s="75" t="str">
        <f t="shared" ca="1" si="220"/>
        <v/>
      </c>
      <c r="CE47" s="75" t="str">
        <f t="shared" si="221"/>
        <v/>
      </c>
      <c r="CF47" s="75" t="str">
        <f t="shared" si="222"/>
        <v/>
      </c>
      <c r="CG47" s="75" t="str">
        <f t="shared" si="223"/>
        <v/>
      </c>
      <c r="CH47" s="75" t="str">
        <f t="shared" si="224"/>
        <v/>
      </c>
      <c r="CI47" s="75" t="str">
        <f t="shared" si="225"/>
        <v/>
      </c>
      <c r="CJ47" s="75" t="str">
        <f t="shared" si="226"/>
        <v/>
      </c>
      <c r="CK47" s="221">
        <f t="shared" si="227"/>
        <v>0</v>
      </c>
      <c r="CL47" s="75" t="str">
        <f t="shared" si="97"/>
        <v/>
      </c>
      <c r="CM47" s="75" t="str">
        <f t="shared" si="228"/>
        <v/>
      </c>
      <c r="CN47" s="75" t="str">
        <f t="shared" si="229"/>
        <v/>
      </c>
      <c r="CO47" s="75" t="str">
        <f t="shared" si="230"/>
        <v/>
      </c>
      <c r="CP47" s="75" t="str">
        <f t="shared" si="101"/>
        <v/>
      </c>
      <c r="CQ47" s="75" t="str">
        <f t="shared" si="102"/>
        <v/>
      </c>
      <c r="CR47" s="75" t="str">
        <f t="shared" si="103"/>
        <v/>
      </c>
      <c r="CS47" s="75" t="str">
        <f t="shared" si="104"/>
        <v/>
      </c>
      <c r="CT47" s="75" t="str">
        <f t="shared" si="105"/>
        <v/>
      </c>
      <c r="CU47" s="75" t="str">
        <f t="shared" si="106"/>
        <v/>
      </c>
      <c r="CV47" s="75" t="str">
        <f t="shared" si="231"/>
        <v/>
      </c>
      <c r="CW47" s="75" t="str">
        <f t="shared" si="232"/>
        <v/>
      </c>
      <c r="CX47" s="75" t="str">
        <f t="shared" si="233"/>
        <v/>
      </c>
      <c r="CY47" s="75" t="str">
        <f t="shared" si="234"/>
        <v/>
      </c>
      <c r="CZ47" s="75" t="str">
        <f t="shared" si="235"/>
        <v/>
      </c>
      <c r="DA47" s="75" t="str">
        <f t="shared" si="236"/>
        <v/>
      </c>
      <c r="DB47" s="75" t="str">
        <f t="shared" si="237"/>
        <v/>
      </c>
      <c r="DC47" s="75" t="str">
        <f t="shared" si="114"/>
        <v/>
      </c>
      <c r="DD47" s="75" t="str">
        <f t="shared" si="238"/>
        <v/>
      </c>
      <c r="DE47" s="75" t="str">
        <f t="shared" si="239"/>
        <v/>
      </c>
      <c r="DF47" s="75" t="str">
        <f t="shared" si="240"/>
        <v/>
      </c>
      <c r="DG47" s="75" t="str">
        <f t="shared" si="241"/>
        <v/>
      </c>
      <c r="DH47" s="75" t="str">
        <f t="shared" si="242"/>
        <v/>
      </c>
      <c r="DI47" s="75" t="str">
        <f t="shared" si="243"/>
        <v/>
      </c>
      <c r="DJ47" s="75" t="str">
        <f t="shared" si="121"/>
        <v/>
      </c>
      <c r="DK47" s="75" t="str">
        <f t="shared" si="122"/>
        <v/>
      </c>
      <c r="DL47" s="75" t="str">
        <f t="shared" si="12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75" t="str">
        <f t="shared" si="262"/>
        <v/>
      </c>
      <c r="EF47" s="221" t="str">
        <f t="shared" ca="1" si="263"/>
        <v/>
      </c>
      <c r="EG47" s="221" t="str">
        <f t="shared" ca="1" si="264"/>
        <v/>
      </c>
      <c r="EH47" s="75" t="str">
        <f t="shared" ca="1" si="265"/>
        <v/>
      </c>
      <c r="EI47" s="75" t="str">
        <f t="shared" ca="1" si="266"/>
        <v/>
      </c>
      <c r="EJ47" s="75" t="str">
        <f t="shared" ca="1" si="267"/>
        <v/>
      </c>
      <c r="EK47" s="75" t="str">
        <f t="shared" ca="1" si="282"/>
        <v/>
      </c>
      <c r="EL47" s="75" t="str">
        <f t="shared" ca="1" si="268"/>
        <v/>
      </c>
      <c r="EM47" s="75" t="str">
        <f t="shared" ca="1" si="269"/>
        <v/>
      </c>
      <c r="EN47" s="75" t="str">
        <f t="shared" ca="1" si="270"/>
        <v/>
      </c>
      <c r="EO47" s="75" t="str">
        <f t="shared" ca="1" si="271"/>
        <v/>
      </c>
      <c r="EP47" s="75" t="str">
        <f t="shared" ca="1" si="272"/>
        <v/>
      </c>
      <c r="EQ47" s="75" t="str">
        <f t="shared" ca="1" si="273"/>
        <v/>
      </c>
      <c r="ER47" s="75" t="str">
        <f t="shared" ca="1" si="274"/>
        <v/>
      </c>
      <c r="ES47" s="221">
        <f t="shared" si="275"/>
        <v>1</v>
      </c>
      <c r="ET47" s="75" t="str">
        <f t="shared" si="276"/>
        <v/>
      </c>
      <c r="EU47" s="75" t="str">
        <f>""</f>
        <v/>
      </c>
      <c r="EV47" s="75" t="str">
        <f>IF(AND(G47=1,COUNT(#REF!)=0), 70, "")</f>
        <v/>
      </c>
      <c r="EW47" s="75" t="str">
        <f t="shared" si="277"/>
        <v/>
      </c>
      <c r="EX47" s="221" t="str">
        <f>IF(B47=0,"",COUNTIF(ES$6:ES47,ES47))</f>
        <v/>
      </c>
      <c r="EY47" s="75" t="str">
        <f t="shared" si="278"/>
        <v/>
      </c>
      <c r="EZ47" s="222" t="str">
        <f t="shared" si="279"/>
        <v/>
      </c>
      <c r="FA47" s="75" t="str">
        <f t="shared" si="280"/>
        <v/>
      </c>
      <c r="FB47" s="75" t="str">
        <f t="shared" si="163"/>
        <v/>
      </c>
    </row>
    <row r="48" spans="1:158" ht="17.25">
      <c r="A48" s="27">
        <v>43</v>
      </c>
      <c r="B48" s="27">
        <f>COUNTIF('中間シート (2)'!M:M,行政集計シート※記入不要です!A48)</f>
        <v>0</v>
      </c>
      <c r="C48" s="217" t="str">
        <f t="shared" si="281"/>
        <v/>
      </c>
      <c r="D48" s="217" t="str">
        <f t="shared" si="176"/>
        <v/>
      </c>
      <c r="E48" s="217" t="str">
        <f t="shared" si="177"/>
        <v/>
      </c>
      <c r="F48" s="218"/>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8"/>
        <v>41</v>
      </c>
      <c r="AL48" s="75">
        <f t="shared" si="179"/>
        <v>41</v>
      </c>
      <c r="AM48" s="75" t="str">
        <f t="shared" si="180"/>
        <v/>
      </c>
      <c r="AN48" s="75" t="str">
        <f t="shared" si="181"/>
        <v/>
      </c>
      <c r="AO48" s="75" t="str">
        <f t="shared" si="182"/>
        <v/>
      </c>
      <c r="AP48" s="75" t="str">
        <f t="shared" si="183"/>
        <v/>
      </c>
      <c r="AQ48" s="75" t="str">
        <f t="shared" si="184"/>
        <v/>
      </c>
      <c r="AR48" s="75" t="str">
        <f ca="1">IF(AA48="","",IF(COUNTIF(エラー23シート!$G$5:$G$79, OFFSET(I48,IF(H48="",0,-H48+1),0)*100+OFFSET(W48,IF(H48="",0,-H48+1),0)*10+AA48)&gt;0,23,""))</f>
        <v/>
      </c>
      <c r="AS48" s="75" t="str">
        <f t="shared" si="185"/>
        <v/>
      </c>
      <c r="AT48" s="75" t="str">
        <f t="shared" si="186"/>
        <v/>
      </c>
      <c r="AU48" s="75" t="str">
        <f t="shared" si="187"/>
        <v/>
      </c>
      <c r="AV48" s="75" t="str">
        <f t="shared" si="188"/>
        <v/>
      </c>
      <c r="AW48" s="75" t="str">
        <f t="shared" si="189"/>
        <v/>
      </c>
      <c r="AX48" s="75" t="str">
        <f t="shared" si="190"/>
        <v/>
      </c>
      <c r="AY48" s="75" t="str">
        <f t="shared" si="191"/>
        <v/>
      </c>
      <c r="AZ48" s="75" t="str">
        <f t="shared" si="192"/>
        <v/>
      </c>
      <c r="BA48" s="75" t="str">
        <f t="shared" si="193"/>
        <v/>
      </c>
      <c r="BB48" s="75" t="str">
        <f t="shared" si="194"/>
        <v/>
      </c>
      <c r="BC48" s="75" t="str">
        <f t="shared" si="195"/>
        <v/>
      </c>
      <c r="BD48" s="75" t="str">
        <f t="shared" si="196"/>
        <v/>
      </c>
      <c r="BE48" s="75" t="str">
        <f t="shared" si="197"/>
        <v/>
      </c>
      <c r="BF48" s="75" t="str">
        <f t="shared" si="198"/>
        <v/>
      </c>
      <c r="BG48" s="75" t="str">
        <f t="shared" si="199"/>
        <v/>
      </c>
      <c r="BH48" s="75" t="str">
        <f t="shared" si="200"/>
        <v/>
      </c>
      <c r="BI48" s="219" t="str">
        <f t="shared" si="201"/>
        <v/>
      </c>
      <c r="BJ48" s="75" t="str">
        <f t="shared" si="202"/>
        <v/>
      </c>
      <c r="BK48" s="75" t="str">
        <f>IF(OR(B48=0,AND(H48&gt;=2, H48&lt;=4, M48="")), "",
 IF(COUNTIF(エラー32シート!$B$5:$J$46,M48)=0,32,""))</f>
        <v/>
      </c>
      <c r="BL48" s="75" t="str">
        <f t="shared" si="203"/>
        <v/>
      </c>
      <c r="BM48" s="75" t="str">
        <f t="shared" si="204"/>
        <v/>
      </c>
      <c r="BN48" s="75" t="str">
        <f t="shared" si="205"/>
        <v/>
      </c>
      <c r="BO48" s="75" t="str">
        <f t="shared" si="206"/>
        <v/>
      </c>
      <c r="BP48" s="75" t="str">
        <f t="shared" si="75"/>
        <v/>
      </c>
      <c r="BQ48" s="75" t="str">
        <f t="shared" si="207"/>
        <v/>
      </c>
      <c r="BR48" s="75" t="str">
        <f t="shared" si="208"/>
        <v/>
      </c>
      <c r="BS48" s="75" t="str">
        <f t="shared" si="209"/>
        <v/>
      </c>
      <c r="BT48" s="75" t="str">
        <f t="shared" si="210"/>
        <v/>
      </c>
      <c r="BU48" s="75" t="str">
        <f t="shared" si="211"/>
        <v/>
      </c>
      <c r="BV48" s="75" t="str">
        <f t="shared" si="212"/>
        <v/>
      </c>
      <c r="BW48" s="75" t="str">
        <f t="shared" si="213"/>
        <v/>
      </c>
      <c r="BX48" s="75" t="str">
        <f t="shared" si="214"/>
        <v/>
      </c>
      <c r="BY48" s="75" t="str">
        <f t="shared" si="215"/>
        <v/>
      </c>
      <c r="BZ48" s="75" t="str">
        <f t="shared" si="216"/>
        <v/>
      </c>
      <c r="CA48" s="220" t="str">
        <f t="shared" si="217"/>
        <v/>
      </c>
      <c r="CB48" s="75" t="str">
        <f t="shared" si="218"/>
        <v/>
      </c>
      <c r="CC48" s="75" t="str">
        <f t="shared" si="219"/>
        <v/>
      </c>
      <c r="CD48" s="75" t="str">
        <f t="shared" ca="1" si="220"/>
        <v/>
      </c>
      <c r="CE48" s="75" t="str">
        <f t="shared" si="221"/>
        <v/>
      </c>
      <c r="CF48" s="75" t="str">
        <f t="shared" si="222"/>
        <v/>
      </c>
      <c r="CG48" s="75" t="str">
        <f t="shared" si="223"/>
        <v/>
      </c>
      <c r="CH48" s="75" t="str">
        <f t="shared" si="224"/>
        <v/>
      </c>
      <c r="CI48" s="75" t="str">
        <f t="shared" si="225"/>
        <v/>
      </c>
      <c r="CJ48" s="75" t="str">
        <f t="shared" si="226"/>
        <v/>
      </c>
      <c r="CK48" s="221">
        <f t="shared" si="227"/>
        <v>0</v>
      </c>
      <c r="CL48" s="75" t="str">
        <f t="shared" si="97"/>
        <v/>
      </c>
      <c r="CM48" s="75" t="str">
        <f t="shared" si="228"/>
        <v/>
      </c>
      <c r="CN48" s="75" t="str">
        <f t="shared" si="229"/>
        <v/>
      </c>
      <c r="CO48" s="75" t="str">
        <f t="shared" si="230"/>
        <v/>
      </c>
      <c r="CP48" s="75" t="str">
        <f t="shared" si="101"/>
        <v/>
      </c>
      <c r="CQ48" s="75" t="str">
        <f t="shared" si="102"/>
        <v/>
      </c>
      <c r="CR48" s="75" t="str">
        <f t="shared" si="103"/>
        <v/>
      </c>
      <c r="CS48" s="75" t="str">
        <f t="shared" si="104"/>
        <v/>
      </c>
      <c r="CT48" s="75" t="str">
        <f t="shared" si="105"/>
        <v/>
      </c>
      <c r="CU48" s="75" t="str">
        <f t="shared" si="106"/>
        <v/>
      </c>
      <c r="CV48" s="75" t="str">
        <f t="shared" si="231"/>
        <v/>
      </c>
      <c r="CW48" s="75" t="str">
        <f t="shared" si="232"/>
        <v/>
      </c>
      <c r="CX48" s="75" t="str">
        <f t="shared" si="233"/>
        <v/>
      </c>
      <c r="CY48" s="75" t="str">
        <f t="shared" si="234"/>
        <v/>
      </c>
      <c r="CZ48" s="75" t="str">
        <f t="shared" si="235"/>
        <v/>
      </c>
      <c r="DA48" s="75" t="str">
        <f t="shared" si="236"/>
        <v/>
      </c>
      <c r="DB48" s="75" t="str">
        <f t="shared" si="237"/>
        <v/>
      </c>
      <c r="DC48" s="75" t="str">
        <f t="shared" si="114"/>
        <v/>
      </c>
      <c r="DD48" s="75" t="str">
        <f t="shared" si="238"/>
        <v/>
      </c>
      <c r="DE48" s="75" t="str">
        <f t="shared" si="239"/>
        <v/>
      </c>
      <c r="DF48" s="75" t="str">
        <f t="shared" si="240"/>
        <v/>
      </c>
      <c r="DG48" s="75" t="str">
        <f t="shared" si="241"/>
        <v/>
      </c>
      <c r="DH48" s="75" t="str">
        <f t="shared" si="242"/>
        <v/>
      </c>
      <c r="DI48" s="75" t="str">
        <f t="shared" si="243"/>
        <v/>
      </c>
      <c r="DJ48" s="75" t="str">
        <f t="shared" si="121"/>
        <v/>
      </c>
      <c r="DK48" s="75" t="str">
        <f t="shared" si="122"/>
        <v/>
      </c>
      <c r="DL48" s="75" t="str">
        <f t="shared" si="12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75" t="str">
        <f t="shared" si="262"/>
        <v/>
      </c>
      <c r="EF48" s="221" t="str">
        <f t="shared" ca="1" si="263"/>
        <v/>
      </c>
      <c r="EG48" s="221" t="str">
        <f t="shared" ca="1" si="264"/>
        <v/>
      </c>
      <c r="EH48" s="75" t="str">
        <f t="shared" ca="1" si="265"/>
        <v/>
      </c>
      <c r="EI48" s="75" t="str">
        <f t="shared" ca="1" si="266"/>
        <v/>
      </c>
      <c r="EJ48" s="75" t="str">
        <f t="shared" ca="1" si="267"/>
        <v/>
      </c>
      <c r="EK48" s="75" t="str">
        <f t="shared" ca="1" si="282"/>
        <v/>
      </c>
      <c r="EL48" s="75" t="str">
        <f t="shared" ca="1" si="268"/>
        <v/>
      </c>
      <c r="EM48" s="75" t="str">
        <f t="shared" ca="1" si="269"/>
        <v/>
      </c>
      <c r="EN48" s="75" t="str">
        <f t="shared" ca="1" si="270"/>
        <v/>
      </c>
      <c r="EO48" s="75" t="str">
        <f t="shared" ca="1" si="271"/>
        <v/>
      </c>
      <c r="EP48" s="75" t="str">
        <f t="shared" ca="1" si="272"/>
        <v/>
      </c>
      <c r="EQ48" s="75" t="str">
        <f t="shared" ca="1" si="273"/>
        <v/>
      </c>
      <c r="ER48" s="75" t="str">
        <f t="shared" ca="1" si="274"/>
        <v/>
      </c>
      <c r="ES48" s="221">
        <f t="shared" si="275"/>
        <v>1</v>
      </c>
      <c r="ET48" s="75" t="str">
        <f t="shared" si="276"/>
        <v/>
      </c>
      <c r="EU48" s="75" t="str">
        <f>""</f>
        <v/>
      </c>
      <c r="EV48" s="75" t="str">
        <f>IF(AND(G48=1,COUNT(#REF!)=0), 70, "")</f>
        <v/>
      </c>
      <c r="EW48" s="75" t="str">
        <f t="shared" si="277"/>
        <v/>
      </c>
      <c r="EX48" s="221" t="str">
        <f>IF(B48=0,"",COUNTIF(ES$6:ES48,ES48))</f>
        <v/>
      </c>
      <c r="EY48" s="75" t="str">
        <f t="shared" si="278"/>
        <v/>
      </c>
      <c r="EZ48" s="222" t="str">
        <f t="shared" si="279"/>
        <v/>
      </c>
      <c r="FA48" s="75" t="str">
        <f t="shared" si="280"/>
        <v/>
      </c>
      <c r="FB48" s="75" t="str">
        <f t="shared" si="163"/>
        <v/>
      </c>
    </row>
    <row r="49" spans="1:158" ht="17.25">
      <c r="A49" s="27">
        <v>44</v>
      </c>
      <c r="B49" s="27">
        <f>COUNTIF('中間シート (2)'!M:M,行政集計シート※記入不要です!A49)</f>
        <v>0</v>
      </c>
      <c r="C49" s="217" t="str">
        <f t="shared" si="281"/>
        <v/>
      </c>
      <c r="D49" s="217" t="str">
        <f t="shared" si="176"/>
        <v/>
      </c>
      <c r="E49" s="217" t="str">
        <f t="shared" si="177"/>
        <v/>
      </c>
      <c r="F49" s="218"/>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8"/>
        <v>41</v>
      </c>
      <c r="AL49" s="75">
        <f t="shared" si="179"/>
        <v>41</v>
      </c>
      <c r="AM49" s="75" t="str">
        <f t="shared" si="180"/>
        <v/>
      </c>
      <c r="AN49" s="75" t="str">
        <f t="shared" si="181"/>
        <v/>
      </c>
      <c r="AO49" s="75" t="str">
        <f t="shared" si="182"/>
        <v/>
      </c>
      <c r="AP49" s="75" t="str">
        <f t="shared" si="183"/>
        <v/>
      </c>
      <c r="AQ49" s="75" t="str">
        <f t="shared" si="184"/>
        <v/>
      </c>
      <c r="AR49" s="75" t="str">
        <f ca="1">IF(AA49="","",IF(COUNTIF(エラー23シート!$G$5:$G$79, OFFSET(I49,IF(H49="",0,-H49+1),0)*100+OFFSET(W49,IF(H49="",0,-H49+1),0)*10+AA49)&gt;0,23,""))</f>
        <v/>
      </c>
      <c r="AS49" s="75" t="str">
        <f t="shared" si="185"/>
        <v/>
      </c>
      <c r="AT49" s="75" t="str">
        <f t="shared" si="186"/>
        <v/>
      </c>
      <c r="AU49" s="75" t="str">
        <f t="shared" si="187"/>
        <v/>
      </c>
      <c r="AV49" s="75" t="str">
        <f t="shared" si="188"/>
        <v/>
      </c>
      <c r="AW49" s="75" t="str">
        <f t="shared" si="189"/>
        <v/>
      </c>
      <c r="AX49" s="75" t="str">
        <f t="shared" si="190"/>
        <v/>
      </c>
      <c r="AY49" s="75" t="str">
        <f t="shared" si="191"/>
        <v/>
      </c>
      <c r="AZ49" s="75" t="str">
        <f t="shared" si="192"/>
        <v/>
      </c>
      <c r="BA49" s="75" t="str">
        <f t="shared" si="193"/>
        <v/>
      </c>
      <c r="BB49" s="75" t="str">
        <f t="shared" si="194"/>
        <v/>
      </c>
      <c r="BC49" s="75" t="str">
        <f t="shared" si="195"/>
        <v/>
      </c>
      <c r="BD49" s="75" t="str">
        <f t="shared" si="196"/>
        <v/>
      </c>
      <c r="BE49" s="75" t="str">
        <f t="shared" si="197"/>
        <v/>
      </c>
      <c r="BF49" s="75" t="str">
        <f t="shared" si="198"/>
        <v/>
      </c>
      <c r="BG49" s="75" t="str">
        <f t="shared" si="199"/>
        <v/>
      </c>
      <c r="BH49" s="75" t="str">
        <f t="shared" si="200"/>
        <v/>
      </c>
      <c r="BI49" s="219" t="str">
        <f t="shared" si="201"/>
        <v/>
      </c>
      <c r="BJ49" s="75" t="str">
        <f t="shared" si="202"/>
        <v/>
      </c>
      <c r="BK49" s="75" t="str">
        <f>IF(OR(B49=0,AND(H49&gt;=2, H49&lt;=4, M49="")), "",
 IF(COUNTIF(エラー32シート!$B$5:$J$46,M49)=0,32,""))</f>
        <v/>
      </c>
      <c r="BL49" s="75" t="str">
        <f t="shared" si="203"/>
        <v/>
      </c>
      <c r="BM49" s="75" t="str">
        <f t="shared" si="204"/>
        <v/>
      </c>
      <c r="BN49" s="75" t="str">
        <f t="shared" si="205"/>
        <v/>
      </c>
      <c r="BO49" s="75" t="str">
        <f t="shared" si="206"/>
        <v/>
      </c>
      <c r="BP49" s="75" t="str">
        <f t="shared" si="75"/>
        <v/>
      </c>
      <c r="BQ49" s="75" t="str">
        <f t="shared" si="207"/>
        <v/>
      </c>
      <c r="BR49" s="75" t="str">
        <f t="shared" si="208"/>
        <v/>
      </c>
      <c r="BS49" s="75" t="str">
        <f t="shared" si="209"/>
        <v/>
      </c>
      <c r="BT49" s="75" t="str">
        <f t="shared" si="210"/>
        <v/>
      </c>
      <c r="BU49" s="75" t="str">
        <f t="shared" si="211"/>
        <v/>
      </c>
      <c r="BV49" s="75" t="str">
        <f t="shared" si="212"/>
        <v/>
      </c>
      <c r="BW49" s="75" t="str">
        <f t="shared" si="213"/>
        <v/>
      </c>
      <c r="BX49" s="75" t="str">
        <f t="shared" si="214"/>
        <v/>
      </c>
      <c r="BY49" s="75" t="str">
        <f t="shared" si="215"/>
        <v/>
      </c>
      <c r="BZ49" s="75" t="str">
        <f t="shared" si="216"/>
        <v/>
      </c>
      <c r="CA49" s="220" t="str">
        <f t="shared" si="217"/>
        <v/>
      </c>
      <c r="CB49" s="75" t="str">
        <f t="shared" si="218"/>
        <v/>
      </c>
      <c r="CC49" s="75" t="str">
        <f t="shared" si="219"/>
        <v/>
      </c>
      <c r="CD49" s="75" t="str">
        <f t="shared" ca="1" si="220"/>
        <v/>
      </c>
      <c r="CE49" s="75" t="str">
        <f t="shared" si="221"/>
        <v/>
      </c>
      <c r="CF49" s="75" t="str">
        <f t="shared" si="222"/>
        <v/>
      </c>
      <c r="CG49" s="75" t="str">
        <f t="shared" si="223"/>
        <v/>
      </c>
      <c r="CH49" s="75" t="str">
        <f t="shared" si="224"/>
        <v/>
      </c>
      <c r="CI49" s="75" t="str">
        <f t="shared" si="225"/>
        <v/>
      </c>
      <c r="CJ49" s="75" t="str">
        <f t="shared" si="226"/>
        <v/>
      </c>
      <c r="CK49" s="221">
        <f t="shared" si="227"/>
        <v>0</v>
      </c>
      <c r="CL49" s="75" t="str">
        <f t="shared" si="97"/>
        <v/>
      </c>
      <c r="CM49" s="75" t="str">
        <f t="shared" si="228"/>
        <v/>
      </c>
      <c r="CN49" s="75" t="str">
        <f t="shared" si="229"/>
        <v/>
      </c>
      <c r="CO49" s="75" t="str">
        <f t="shared" si="230"/>
        <v/>
      </c>
      <c r="CP49" s="75" t="str">
        <f t="shared" si="101"/>
        <v/>
      </c>
      <c r="CQ49" s="75" t="str">
        <f t="shared" si="102"/>
        <v/>
      </c>
      <c r="CR49" s="75" t="str">
        <f t="shared" si="103"/>
        <v/>
      </c>
      <c r="CS49" s="75" t="str">
        <f t="shared" si="104"/>
        <v/>
      </c>
      <c r="CT49" s="75" t="str">
        <f t="shared" si="105"/>
        <v/>
      </c>
      <c r="CU49" s="75" t="str">
        <f t="shared" si="106"/>
        <v/>
      </c>
      <c r="CV49" s="75" t="str">
        <f t="shared" si="231"/>
        <v/>
      </c>
      <c r="CW49" s="75" t="str">
        <f t="shared" si="232"/>
        <v/>
      </c>
      <c r="CX49" s="75" t="str">
        <f t="shared" si="233"/>
        <v/>
      </c>
      <c r="CY49" s="75" t="str">
        <f t="shared" si="234"/>
        <v/>
      </c>
      <c r="CZ49" s="75" t="str">
        <f t="shared" si="235"/>
        <v/>
      </c>
      <c r="DA49" s="75" t="str">
        <f t="shared" si="236"/>
        <v/>
      </c>
      <c r="DB49" s="75" t="str">
        <f t="shared" si="237"/>
        <v/>
      </c>
      <c r="DC49" s="75" t="str">
        <f t="shared" si="114"/>
        <v/>
      </c>
      <c r="DD49" s="75" t="str">
        <f t="shared" si="238"/>
        <v/>
      </c>
      <c r="DE49" s="75" t="str">
        <f t="shared" si="239"/>
        <v/>
      </c>
      <c r="DF49" s="75" t="str">
        <f t="shared" si="240"/>
        <v/>
      </c>
      <c r="DG49" s="75" t="str">
        <f t="shared" si="241"/>
        <v/>
      </c>
      <c r="DH49" s="75" t="str">
        <f t="shared" si="242"/>
        <v/>
      </c>
      <c r="DI49" s="75" t="str">
        <f t="shared" si="243"/>
        <v/>
      </c>
      <c r="DJ49" s="75" t="str">
        <f t="shared" si="121"/>
        <v/>
      </c>
      <c r="DK49" s="75" t="str">
        <f t="shared" si="122"/>
        <v/>
      </c>
      <c r="DL49" s="75" t="str">
        <f t="shared" si="12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75" t="str">
        <f t="shared" si="262"/>
        <v/>
      </c>
      <c r="EF49" s="221" t="str">
        <f t="shared" ca="1" si="263"/>
        <v/>
      </c>
      <c r="EG49" s="221" t="str">
        <f t="shared" ca="1" si="264"/>
        <v/>
      </c>
      <c r="EH49" s="75" t="str">
        <f t="shared" ca="1" si="265"/>
        <v/>
      </c>
      <c r="EI49" s="75" t="str">
        <f t="shared" ca="1" si="266"/>
        <v/>
      </c>
      <c r="EJ49" s="75" t="str">
        <f t="shared" ca="1" si="267"/>
        <v/>
      </c>
      <c r="EK49" s="75" t="str">
        <f t="shared" ca="1" si="282"/>
        <v/>
      </c>
      <c r="EL49" s="75" t="str">
        <f t="shared" ca="1" si="268"/>
        <v/>
      </c>
      <c r="EM49" s="75" t="str">
        <f t="shared" ca="1" si="269"/>
        <v/>
      </c>
      <c r="EN49" s="75" t="str">
        <f t="shared" ca="1" si="270"/>
        <v/>
      </c>
      <c r="EO49" s="75" t="str">
        <f t="shared" ca="1" si="271"/>
        <v/>
      </c>
      <c r="EP49" s="75" t="str">
        <f t="shared" ca="1" si="272"/>
        <v/>
      </c>
      <c r="EQ49" s="75" t="str">
        <f t="shared" ca="1" si="273"/>
        <v/>
      </c>
      <c r="ER49" s="75" t="str">
        <f t="shared" ca="1" si="274"/>
        <v/>
      </c>
      <c r="ES49" s="221">
        <f t="shared" si="275"/>
        <v>1</v>
      </c>
      <c r="ET49" s="75" t="str">
        <f t="shared" si="276"/>
        <v/>
      </c>
      <c r="EU49" s="75" t="str">
        <f>""</f>
        <v/>
      </c>
      <c r="EV49" s="75" t="str">
        <f>IF(AND(G49=1,COUNT(#REF!)=0), 70, "")</f>
        <v/>
      </c>
      <c r="EW49" s="75" t="str">
        <f t="shared" si="277"/>
        <v/>
      </c>
      <c r="EX49" s="221" t="str">
        <f>IF(B49=0,"",COUNTIF(ES$6:ES49,ES49))</f>
        <v/>
      </c>
      <c r="EY49" s="75" t="str">
        <f t="shared" si="278"/>
        <v/>
      </c>
      <c r="EZ49" s="222" t="str">
        <f t="shared" si="279"/>
        <v/>
      </c>
      <c r="FA49" s="75" t="str">
        <f t="shared" si="280"/>
        <v/>
      </c>
      <c r="FB49" s="75" t="str">
        <f t="shared" si="163"/>
        <v/>
      </c>
    </row>
    <row r="50" spans="1:158" ht="17.25">
      <c r="A50" s="27">
        <v>45</v>
      </c>
      <c r="B50" s="27">
        <f>COUNTIF('中間シート (2)'!M:M,行政集計シート※記入不要です!A50)</f>
        <v>0</v>
      </c>
      <c r="C50" s="217" t="str">
        <f t="shared" si="281"/>
        <v/>
      </c>
      <c r="D50" s="217" t="str">
        <f t="shared" si="176"/>
        <v/>
      </c>
      <c r="E50" s="217" t="str">
        <f t="shared" si="177"/>
        <v/>
      </c>
      <c r="F50" s="218"/>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8"/>
        <v>41</v>
      </c>
      <c r="AL50" s="75">
        <f t="shared" si="179"/>
        <v>41</v>
      </c>
      <c r="AM50" s="75" t="str">
        <f t="shared" si="180"/>
        <v/>
      </c>
      <c r="AN50" s="75" t="str">
        <f t="shared" si="181"/>
        <v/>
      </c>
      <c r="AO50" s="75" t="str">
        <f t="shared" si="182"/>
        <v/>
      </c>
      <c r="AP50" s="75" t="str">
        <f t="shared" si="183"/>
        <v/>
      </c>
      <c r="AQ50" s="75" t="str">
        <f t="shared" si="184"/>
        <v/>
      </c>
      <c r="AR50" s="75" t="str">
        <f ca="1">IF(AA50="","",IF(COUNTIF(エラー23シート!$G$5:$G$79, OFFSET(I50,IF(H50="",0,-H50+1),0)*100+OFFSET(W50,IF(H50="",0,-H50+1),0)*10+AA50)&gt;0,23,""))</f>
        <v/>
      </c>
      <c r="AS50" s="75" t="str">
        <f t="shared" si="185"/>
        <v/>
      </c>
      <c r="AT50" s="75" t="str">
        <f t="shared" si="186"/>
        <v/>
      </c>
      <c r="AU50" s="75" t="str">
        <f t="shared" si="187"/>
        <v/>
      </c>
      <c r="AV50" s="75" t="str">
        <f t="shared" si="188"/>
        <v/>
      </c>
      <c r="AW50" s="75" t="str">
        <f t="shared" si="189"/>
        <v/>
      </c>
      <c r="AX50" s="75" t="str">
        <f t="shared" si="190"/>
        <v/>
      </c>
      <c r="AY50" s="75" t="str">
        <f t="shared" si="191"/>
        <v/>
      </c>
      <c r="AZ50" s="75" t="str">
        <f t="shared" si="192"/>
        <v/>
      </c>
      <c r="BA50" s="75" t="str">
        <f t="shared" si="193"/>
        <v/>
      </c>
      <c r="BB50" s="75" t="str">
        <f t="shared" si="194"/>
        <v/>
      </c>
      <c r="BC50" s="75" t="str">
        <f t="shared" si="195"/>
        <v/>
      </c>
      <c r="BD50" s="75" t="str">
        <f t="shared" si="196"/>
        <v/>
      </c>
      <c r="BE50" s="75" t="str">
        <f t="shared" si="197"/>
        <v/>
      </c>
      <c r="BF50" s="75" t="str">
        <f t="shared" si="198"/>
        <v/>
      </c>
      <c r="BG50" s="75" t="str">
        <f t="shared" si="199"/>
        <v/>
      </c>
      <c r="BH50" s="75" t="str">
        <f t="shared" si="200"/>
        <v/>
      </c>
      <c r="BI50" s="219" t="str">
        <f t="shared" si="201"/>
        <v/>
      </c>
      <c r="BJ50" s="75" t="str">
        <f t="shared" si="202"/>
        <v/>
      </c>
      <c r="BK50" s="75" t="str">
        <f>IF(OR(B50=0,AND(H50&gt;=2, H50&lt;=4, M50="")), "",
 IF(COUNTIF(エラー32シート!$B$5:$J$46,M50)=0,32,""))</f>
        <v/>
      </c>
      <c r="BL50" s="75" t="str">
        <f t="shared" si="203"/>
        <v/>
      </c>
      <c r="BM50" s="75" t="str">
        <f t="shared" si="204"/>
        <v/>
      </c>
      <c r="BN50" s="75" t="str">
        <f t="shared" si="205"/>
        <v/>
      </c>
      <c r="BO50" s="75" t="str">
        <f t="shared" si="206"/>
        <v/>
      </c>
      <c r="BP50" s="75" t="str">
        <f t="shared" si="75"/>
        <v/>
      </c>
      <c r="BQ50" s="75" t="str">
        <f t="shared" si="207"/>
        <v/>
      </c>
      <c r="BR50" s="75" t="str">
        <f t="shared" si="208"/>
        <v/>
      </c>
      <c r="BS50" s="75" t="str">
        <f t="shared" si="209"/>
        <v/>
      </c>
      <c r="BT50" s="75" t="str">
        <f t="shared" si="210"/>
        <v/>
      </c>
      <c r="BU50" s="75" t="str">
        <f t="shared" si="211"/>
        <v/>
      </c>
      <c r="BV50" s="75" t="str">
        <f t="shared" si="212"/>
        <v/>
      </c>
      <c r="BW50" s="75" t="str">
        <f t="shared" si="213"/>
        <v/>
      </c>
      <c r="BX50" s="75" t="str">
        <f t="shared" si="214"/>
        <v/>
      </c>
      <c r="BY50" s="75" t="str">
        <f t="shared" si="215"/>
        <v/>
      </c>
      <c r="BZ50" s="75" t="str">
        <f t="shared" si="216"/>
        <v/>
      </c>
      <c r="CA50" s="220" t="str">
        <f t="shared" si="217"/>
        <v/>
      </c>
      <c r="CB50" s="75" t="str">
        <f t="shared" si="218"/>
        <v/>
      </c>
      <c r="CC50" s="75" t="str">
        <f t="shared" si="219"/>
        <v/>
      </c>
      <c r="CD50" s="75" t="str">
        <f t="shared" ca="1" si="220"/>
        <v/>
      </c>
      <c r="CE50" s="75" t="str">
        <f t="shared" si="221"/>
        <v/>
      </c>
      <c r="CF50" s="75" t="str">
        <f t="shared" si="222"/>
        <v/>
      </c>
      <c r="CG50" s="75" t="str">
        <f t="shared" si="223"/>
        <v/>
      </c>
      <c r="CH50" s="75" t="str">
        <f t="shared" si="224"/>
        <v/>
      </c>
      <c r="CI50" s="75" t="str">
        <f t="shared" si="225"/>
        <v/>
      </c>
      <c r="CJ50" s="75" t="str">
        <f t="shared" si="226"/>
        <v/>
      </c>
      <c r="CK50" s="221">
        <f t="shared" si="227"/>
        <v>0</v>
      </c>
      <c r="CL50" s="75" t="str">
        <f t="shared" si="97"/>
        <v/>
      </c>
      <c r="CM50" s="75" t="str">
        <f t="shared" si="228"/>
        <v/>
      </c>
      <c r="CN50" s="75" t="str">
        <f t="shared" si="229"/>
        <v/>
      </c>
      <c r="CO50" s="75" t="str">
        <f t="shared" si="230"/>
        <v/>
      </c>
      <c r="CP50" s="75" t="str">
        <f t="shared" si="101"/>
        <v/>
      </c>
      <c r="CQ50" s="75" t="str">
        <f t="shared" si="102"/>
        <v/>
      </c>
      <c r="CR50" s="75" t="str">
        <f t="shared" si="103"/>
        <v/>
      </c>
      <c r="CS50" s="75" t="str">
        <f t="shared" si="104"/>
        <v/>
      </c>
      <c r="CT50" s="75" t="str">
        <f t="shared" si="105"/>
        <v/>
      </c>
      <c r="CU50" s="75" t="str">
        <f t="shared" si="106"/>
        <v/>
      </c>
      <c r="CV50" s="75" t="str">
        <f t="shared" si="231"/>
        <v/>
      </c>
      <c r="CW50" s="75" t="str">
        <f t="shared" si="232"/>
        <v/>
      </c>
      <c r="CX50" s="75" t="str">
        <f t="shared" si="233"/>
        <v/>
      </c>
      <c r="CY50" s="75" t="str">
        <f t="shared" si="234"/>
        <v/>
      </c>
      <c r="CZ50" s="75" t="str">
        <f t="shared" si="235"/>
        <v/>
      </c>
      <c r="DA50" s="75" t="str">
        <f t="shared" si="236"/>
        <v/>
      </c>
      <c r="DB50" s="75" t="str">
        <f t="shared" si="237"/>
        <v/>
      </c>
      <c r="DC50" s="75" t="str">
        <f t="shared" si="114"/>
        <v/>
      </c>
      <c r="DD50" s="75" t="str">
        <f t="shared" si="238"/>
        <v/>
      </c>
      <c r="DE50" s="75" t="str">
        <f t="shared" si="239"/>
        <v/>
      </c>
      <c r="DF50" s="75" t="str">
        <f t="shared" si="240"/>
        <v/>
      </c>
      <c r="DG50" s="75" t="str">
        <f t="shared" si="241"/>
        <v/>
      </c>
      <c r="DH50" s="75" t="str">
        <f t="shared" si="242"/>
        <v/>
      </c>
      <c r="DI50" s="75" t="str">
        <f t="shared" si="243"/>
        <v/>
      </c>
      <c r="DJ50" s="75" t="str">
        <f t="shared" si="121"/>
        <v/>
      </c>
      <c r="DK50" s="75" t="str">
        <f t="shared" si="122"/>
        <v/>
      </c>
      <c r="DL50" s="75" t="str">
        <f t="shared" si="12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75" t="str">
        <f t="shared" si="262"/>
        <v/>
      </c>
      <c r="EF50" s="221" t="str">
        <f t="shared" ca="1" si="263"/>
        <v/>
      </c>
      <c r="EG50" s="221" t="str">
        <f t="shared" ca="1" si="264"/>
        <v/>
      </c>
      <c r="EH50" s="75" t="str">
        <f t="shared" ca="1" si="265"/>
        <v/>
      </c>
      <c r="EI50" s="75" t="str">
        <f t="shared" ca="1" si="266"/>
        <v/>
      </c>
      <c r="EJ50" s="75" t="str">
        <f t="shared" ca="1" si="267"/>
        <v/>
      </c>
      <c r="EK50" s="75" t="str">
        <f t="shared" ca="1" si="282"/>
        <v/>
      </c>
      <c r="EL50" s="75" t="str">
        <f t="shared" ca="1" si="268"/>
        <v/>
      </c>
      <c r="EM50" s="75" t="str">
        <f t="shared" ca="1" si="269"/>
        <v/>
      </c>
      <c r="EN50" s="75" t="str">
        <f t="shared" ca="1" si="270"/>
        <v/>
      </c>
      <c r="EO50" s="75" t="str">
        <f t="shared" ca="1" si="271"/>
        <v/>
      </c>
      <c r="EP50" s="75" t="str">
        <f t="shared" ca="1" si="272"/>
        <v/>
      </c>
      <c r="EQ50" s="75" t="str">
        <f t="shared" ca="1" si="273"/>
        <v/>
      </c>
      <c r="ER50" s="75" t="str">
        <f t="shared" ca="1" si="274"/>
        <v/>
      </c>
      <c r="ES50" s="221">
        <f t="shared" si="275"/>
        <v>1</v>
      </c>
      <c r="ET50" s="75" t="str">
        <f t="shared" si="276"/>
        <v/>
      </c>
      <c r="EU50" s="75" t="str">
        <f>""</f>
        <v/>
      </c>
      <c r="EV50" s="75" t="str">
        <f>IF(AND(G50=1,COUNT(#REF!)=0), 70, "")</f>
        <v/>
      </c>
      <c r="EW50" s="75" t="str">
        <f t="shared" si="277"/>
        <v/>
      </c>
      <c r="EX50" s="221" t="str">
        <f>IF(B50=0,"",COUNTIF(ES$6:ES50,ES50))</f>
        <v/>
      </c>
      <c r="EY50" s="75" t="str">
        <f t="shared" si="278"/>
        <v/>
      </c>
      <c r="EZ50" s="222" t="str">
        <f t="shared" si="279"/>
        <v/>
      </c>
      <c r="FA50" s="75" t="str">
        <f t="shared" si="280"/>
        <v/>
      </c>
      <c r="FB50" s="75" t="str">
        <f t="shared" si="163"/>
        <v/>
      </c>
    </row>
    <row r="51" spans="1:158" ht="17.25">
      <c r="A51" s="27">
        <v>46</v>
      </c>
      <c r="B51" s="27">
        <f>COUNTIF('中間シート (2)'!M:M,行政集計シート※記入不要です!A51)</f>
        <v>0</v>
      </c>
      <c r="C51" s="217" t="str">
        <f t="shared" si="281"/>
        <v/>
      </c>
      <c r="D51" s="217" t="str">
        <f t="shared" si="176"/>
        <v/>
      </c>
      <c r="E51" s="217" t="str">
        <f t="shared" si="177"/>
        <v/>
      </c>
      <c r="F51" s="218"/>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8"/>
        <v>41</v>
      </c>
      <c r="AL51" s="75">
        <f t="shared" si="179"/>
        <v>41</v>
      </c>
      <c r="AM51" s="75" t="str">
        <f t="shared" si="180"/>
        <v/>
      </c>
      <c r="AN51" s="75" t="str">
        <f t="shared" si="181"/>
        <v/>
      </c>
      <c r="AO51" s="75" t="str">
        <f t="shared" si="182"/>
        <v/>
      </c>
      <c r="AP51" s="75" t="str">
        <f t="shared" si="183"/>
        <v/>
      </c>
      <c r="AQ51" s="75" t="str">
        <f t="shared" si="184"/>
        <v/>
      </c>
      <c r="AR51" s="75" t="str">
        <f ca="1">IF(AA51="","",IF(COUNTIF(エラー23シート!$G$5:$G$79, OFFSET(I51,IF(H51="",0,-H51+1),0)*100+OFFSET(W51,IF(H51="",0,-H51+1),0)*10+AA51)&gt;0,23,""))</f>
        <v/>
      </c>
      <c r="AS51" s="75" t="str">
        <f t="shared" si="185"/>
        <v/>
      </c>
      <c r="AT51" s="75" t="str">
        <f t="shared" si="186"/>
        <v/>
      </c>
      <c r="AU51" s="75" t="str">
        <f t="shared" si="187"/>
        <v/>
      </c>
      <c r="AV51" s="75" t="str">
        <f t="shared" si="188"/>
        <v/>
      </c>
      <c r="AW51" s="75" t="str">
        <f t="shared" si="189"/>
        <v/>
      </c>
      <c r="AX51" s="75" t="str">
        <f t="shared" si="190"/>
        <v/>
      </c>
      <c r="AY51" s="75" t="str">
        <f t="shared" si="191"/>
        <v/>
      </c>
      <c r="AZ51" s="75" t="str">
        <f t="shared" si="192"/>
        <v/>
      </c>
      <c r="BA51" s="75" t="str">
        <f t="shared" si="193"/>
        <v/>
      </c>
      <c r="BB51" s="75" t="str">
        <f t="shared" si="194"/>
        <v/>
      </c>
      <c r="BC51" s="75" t="str">
        <f t="shared" si="195"/>
        <v/>
      </c>
      <c r="BD51" s="75" t="str">
        <f t="shared" si="196"/>
        <v/>
      </c>
      <c r="BE51" s="75" t="str">
        <f t="shared" si="197"/>
        <v/>
      </c>
      <c r="BF51" s="75" t="str">
        <f t="shared" si="198"/>
        <v/>
      </c>
      <c r="BG51" s="75" t="str">
        <f t="shared" si="199"/>
        <v/>
      </c>
      <c r="BH51" s="75" t="str">
        <f t="shared" si="200"/>
        <v/>
      </c>
      <c r="BI51" s="219" t="str">
        <f t="shared" si="201"/>
        <v/>
      </c>
      <c r="BJ51" s="75" t="str">
        <f t="shared" si="202"/>
        <v/>
      </c>
      <c r="BK51" s="75" t="str">
        <f>IF(OR(B51=0,AND(H51&gt;=2, H51&lt;=4, M51="")), "",
 IF(COUNTIF(エラー32シート!$B$5:$J$46,M51)=0,32,""))</f>
        <v/>
      </c>
      <c r="BL51" s="75" t="str">
        <f t="shared" si="203"/>
        <v/>
      </c>
      <c r="BM51" s="75" t="str">
        <f t="shared" si="204"/>
        <v/>
      </c>
      <c r="BN51" s="75" t="str">
        <f t="shared" si="205"/>
        <v/>
      </c>
      <c r="BO51" s="75" t="str">
        <f t="shared" si="206"/>
        <v/>
      </c>
      <c r="BP51" s="75" t="str">
        <f t="shared" si="75"/>
        <v/>
      </c>
      <c r="BQ51" s="75" t="str">
        <f t="shared" si="207"/>
        <v/>
      </c>
      <c r="BR51" s="75" t="str">
        <f t="shared" si="208"/>
        <v/>
      </c>
      <c r="BS51" s="75" t="str">
        <f t="shared" si="209"/>
        <v/>
      </c>
      <c r="BT51" s="75" t="str">
        <f t="shared" si="210"/>
        <v/>
      </c>
      <c r="BU51" s="75" t="str">
        <f t="shared" si="211"/>
        <v/>
      </c>
      <c r="BV51" s="75" t="str">
        <f t="shared" si="212"/>
        <v/>
      </c>
      <c r="BW51" s="75" t="str">
        <f t="shared" si="213"/>
        <v/>
      </c>
      <c r="BX51" s="75" t="str">
        <f t="shared" si="214"/>
        <v/>
      </c>
      <c r="BY51" s="75" t="str">
        <f t="shared" si="215"/>
        <v/>
      </c>
      <c r="BZ51" s="75" t="str">
        <f t="shared" si="216"/>
        <v/>
      </c>
      <c r="CA51" s="220" t="str">
        <f t="shared" si="217"/>
        <v/>
      </c>
      <c r="CB51" s="75" t="str">
        <f t="shared" si="218"/>
        <v/>
      </c>
      <c r="CC51" s="75" t="str">
        <f t="shared" si="219"/>
        <v/>
      </c>
      <c r="CD51" s="75" t="str">
        <f t="shared" ca="1" si="220"/>
        <v/>
      </c>
      <c r="CE51" s="75" t="str">
        <f t="shared" si="221"/>
        <v/>
      </c>
      <c r="CF51" s="75" t="str">
        <f t="shared" si="222"/>
        <v/>
      </c>
      <c r="CG51" s="75" t="str">
        <f t="shared" si="223"/>
        <v/>
      </c>
      <c r="CH51" s="75" t="str">
        <f t="shared" si="224"/>
        <v/>
      </c>
      <c r="CI51" s="75" t="str">
        <f t="shared" si="225"/>
        <v/>
      </c>
      <c r="CJ51" s="75" t="str">
        <f t="shared" si="226"/>
        <v/>
      </c>
      <c r="CK51" s="221">
        <f t="shared" si="227"/>
        <v>0</v>
      </c>
      <c r="CL51" s="75" t="str">
        <f t="shared" si="97"/>
        <v/>
      </c>
      <c r="CM51" s="75" t="str">
        <f t="shared" si="228"/>
        <v/>
      </c>
      <c r="CN51" s="75" t="str">
        <f t="shared" si="229"/>
        <v/>
      </c>
      <c r="CO51" s="75" t="str">
        <f t="shared" si="230"/>
        <v/>
      </c>
      <c r="CP51" s="75" t="str">
        <f t="shared" si="101"/>
        <v/>
      </c>
      <c r="CQ51" s="75" t="str">
        <f t="shared" si="102"/>
        <v/>
      </c>
      <c r="CR51" s="75" t="str">
        <f t="shared" si="103"/>
        <v/>
      </c>
      <c r="CS51" s="75" t="str">
        <f t="shared" si="104"/>
        <v/>
      </c>
      <c r="CT51" s="75" t="str">
        <f t="shared" si="105"/>
        <v/>
      </c>
      <c r="CU51" s="75" t="str">
        <f t="shared" si="106"/>
        <v/>
      </c>
      <c r="CV51" s="75" t="str">
        <f t="shared" si="231"/>
        <v/>
      </c>
      <c r="CW51" s="75" t="str">
        <f t="shared" si="232"/>
        <v/>
      </c>
      <c r="CX51" s="75" t="str">
        <f t="shared" si="233"/>
        <v/>
      </c>
      <c r="CY51" s="75" t="str">
        <f t="shared" si="234"/>
        <v/>
      </c>
      <c r="CZ51" s="75" t="str">
        <f t="shared" si="235"/>
        <v/>
      </c>
      <c r="DA51" s="75" t="str">
        <f t="shared" si="236"/>
        <v/>
      </c>
      <c r="DB51" s="75" t="str">
        <f t="shared" si="237"/>
        <v/>
      </c>
      <c r="DC51" s="75" t="str">
        <f t="shared" si="114"/>
        <v/>
      </c>
      <c r="DD51" s="75" t="str">
        <f t="shared" si="238"/>
        <v/>
      </c>
      <c r="DE51" s="75" t="str">
        <f t="shared" si="239"/>
        <v/>
      </c>
      <c r="DF51" s="75" t="str">
        <f t="shared" si="240"/>
        <v/>
      </c>
      <c r="DG51" s="75" t="str">
        <f t="shared" si="241"/>
        <v/>
      </c>
      <c r="DH51" s="75" t="str">
        <f t="shared" si="242"/>
        <v/>
      </c>
      <c r="DI51" s="75" t="str">
        <f t="shared" si="243"/>
        <v/>
      </c>
      <c r="DJ51" s="75" t="str">
        <f t="shared" si="121"/>
        <v/>
      </c>
      <c r="DK51" s="75" t="str">
        <f t="shared" si="122"/>
        <v/>
      </c>
      <c r="DL51" s="75" t="str">
        <f t="shared" si="12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75" t="str">
        <f t="shared" si="262"/>
        <v/>
      </c>
      <c r="EF51" s="221" t="str">
        <f t="shared" ca="1" si="263"/>
        <v/>
      </c>
      <c r="EG51" s="221" t="str">
        <f t="shared" ca="1" si="264"/>
        <v/>
      </c>
      <c r="EH51" s="75" t="str">
        <f t="shared" ca="1" si="265"/>
        <v/>
      </c>
      <c r="EI51" s="75" t="str">
        <f t="shared" ca="1" si="266"/>
        <v/>
      </c>
      <c r="EJ51" s="75" t="str">
        <f t="shared" ca="1" si="267"/>
        <v/>
      </c>
      <c r="EK51" s="75" t="str">
        <f t="shared" ca="1" si="282"/>
        <v/>
      </c>
      <c r="EL51" s="75" t="str">
        <f t="shared" ca="1" si="268"/>
        <v/>
      </c>
      <c r="EM51" s="75" t="str">
        <f t="shared" ca="1" si="269"/>
        <v/>
      </c>
      <c r="EN51" s="75" t="str">
        <f t="shared" ca="1" si="270"/>
        <v/>
      </c>
      <c r="EO51" s="75" t="str">
        <f t="shared" ca="1" si="271"/>
        <v/>
      </c>
      <c r="EP51" s="75" t="str">
        <f t="shared" ca="1" si="272"/>
        <v/>
      </c>
      <c r="EQ51" s="75" t="str">
        <f t="shared" ca="1" si="273"/>
        <v/>
      </c>
      <c r="ER51" s="75" t="str">
        <f t="shared" ca="1" si="274"/>
        <v/>
      </c>
      <c r="ES51" s="221">
        <f t="shared" si="275"/>
        <v>1</v>
      </c>
      <c r="ET51" s="75" t="str">
        <f t="shared" si="276"/>
        <v/>
      </c>
      <c r="EU51" s="75" t="str">
        <f>""</f>
        <v/>
      </c>
      <c r="EV51" s="75" t="str">
        <f>IF(AND(G51=1,COUNT(#REF!)=0), 70, "")</f>
        <v/>
      </c>
      <c r="EW51" s="75" t="str">
        <f t="shared" si="277"/>
        <v/>
      </c>
      <c r="EX51" s="221" t="str">
        <f>IF(B51=0,"",COUNTIF(ES$6:ES51,ES51))</f>
        <v/>
      </c>
      <c r="EY51" s="75" t="str">
        <f t="shared" si="278"/>
        <v/>
      </c>
      <c r="EZ51" s="222" t="str">
        <f t="shared" si="279"/>
        <v/>
      </c>
      <c r="FA51" s="75" t="str">
        <f t="shared" si="280"/>
        <v/>
      </c>
      <c r="FB51" s="75" t="str">
        <f t="shared" si="163"/>
        <v/>
      </c>
    </row>
    <row r="52" spans="1:158" ht="17.25">
      <c r="A52" s="27">
        <v>47</v>
      </c>
      <c r="B52" s="27">
        <f>COUNTIF('中間シート (2)'!M:M,行政集計シート※記入不要です!A52)</f>
        <v>0</v>
      </c>
      <c r="C52" s="217" t="str">
        <f t="shared" si="281"/>
        <v/>
      </c>
      <c r="D52" s="217" t="str">
        <f t="shared" si="176"/>
        <v/>
      </c>
      <c r="E52" s="217" t="str">
        <f t="shared" si="177"/>
        <v/>
      </c>
      <c r="F52" s="218"/>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8"/>
        <v>41</v>
      </c>
      <c r="AL52" s="75">
        <f t="shared" si="179"/>
        <v>41</v>
      </c>
      <c r="AM52" s="75" t="str">
        <f t="shared" si="180"/>
        <v/>
      </c>
      <c r="AN52" s="75" t="str">
        <f t="shared" si="181"/>
        <v/>
      </c>
      <c r="AO52" s="75" t="str">
        <f t="shared" si="182"/>
        <v/>
      </c>
      <c r="AP52" s="75" t="str">
        <f t="shared" si="183"/>
        <v/>
      </c>
      <c r="AQ52" s="75" t="str">
        <f t="shared" si="184"/>
        <v/>
      </c>
      <c r="AR52" s="75" t="str">
        <f ca="1">IF(AA52="","",IF(COUNTIF(エラー23シート!$G$5:$G$79, OFFSET(I52,IF(H52="",0,-H52+1),0)*100+OFFSET(W52,IF(H52="",0,-H52+1),0)*10+AA52)&gt;0,23,""))</f>
        <v/>
      </c>
      <c r="AS52" s="75" t="str">
        <f t="shared" si="185"/>
        <v/>
      </c>
      <c r="AT52" s="75" t="str">
        <f t="shared" si="186"/>
        <v/>
      </c>
      <c r="AU52" s="75" t="str">
        <f t="shared" si="187"/>
        <v/>
      </c>
      <c r="AV52" s="75" t="str">
        <f t="shared" si="188"/>
        <v/>
      </c>
      <c r="AW52" s="75" t="str">
        <f t="shared" si="189"/>
        <v/>
      </c>
      <c r="AX52" s="75" t="str">
        <f t="shared" si="190"/>
        <v/>
      </c>
      <c r="AY52" s="75" t="str">
        <f t="shared" si="191"/>
        <v/>
      </c>
      <c r="AZ52" s="75" t="str">
        <f t="shared" si="192"/>
        <v/>
      </c>
      <c r="BA52" s="75" t="str">
        <f t="shared" si="193"/>
        <v/>
      </c>
      <c r="BB52" s="75" t="str">
        <f t="shared" si="194"/>
        <v/>
      </c>
      <c r="BC52" s="75" t="str">
        <f t="shared" si="195"/>
        <v/>
      </c>
      <c r="BD52" s="75" t="str">
        <f t="shared" si="196"/>
        <v/>
      </c>
      <c r="BE52" s="75" t="str">
        <f t="shared" si="197"/>
        <v/>
      </c>
      <c r="BF52" s="75" t="str">
        <f t="shared" si="198"/>
        <v/>
      </c>
      <c r="BG52" s="75" t="str">
        <f t="shared" si="199"/>
        <v/>
      </c>
      <c r="BH52" s="75" t="str">
        <f t="shared" si="200"/>
        <v/>
      </c>
      <c r="BI52" s="219" t="str">
        <f t="shared" si="201"/>
        <v/>
      </c>
      <c r="BJ52" s="75" t="str">
        <f t="shared" si="202"/>
        <v/>
      </c>
      <c r="BK52" s="75" t="str">
        <f>IF(OR(B52=0,AND(H52&gt;=2, H52&lt;=4, M52="")), "",
 IF(COUNTIF(エラー32シート!$B$5:$J$46,M52)=0,32,""))</f>
        <v/>
      </c>
      <c r="BL52" s="75" t="str">
        <f t="shared" si="203"/>
        <v/>
      </c>
      <c r="BM52" s="75" t="str">
        <f t="shared" si="204"/>
        <v/>
      </c>
      <c r="BN52" s="75" t="str">
        <f t="shared" si="205"/>
        <v/>
      </c>
      <c r="BO52" s="75" t="str">
        <f t="shared" si="206"/>
        <v/>
      </c>
      <c r="BP52" s="75" t="str">
        <f t="shared" si="75"/>
        <v/>
      </c>
      <c r="BQ52" s="75" t="str">
        <f t="shared" si="207"/>
        <v/>
      </c>
      <c r="BR52" s="75" t="str">
        <f t="shared" si="208"/>
        <v/>
      </c>
      <c r="BS52" s="75" t="str">
        <f t="shared" si="209"/>
        <v/>
      </c>
      <c r="BT52" s="75" t="str">
        <f t="shared" si="210"/>
        <v/>
      </c>
      <c r="BU52" s="75" t="str">
        <f t="shared" si="211"/>
        <v/>
      </c>
      <c r="BV52" s="75" t="str">
        <f t="shared" si="212"/>
        <v/>
      </c>
      <c r="BW52" s="75" t="str">
        <f t="shared" si="213"/>
        <v/>
      </c>
      <c r="BX52" s="75" t="str">
        <f t="shared" si="214"/>
        <v/>
      </c>
      <c r="BY52" s="75" t="str">
        <f t="shared" si="215"/>
        <v/>
      </c>
      <c r="BZ52" s="75" t="str">
        <f t="shared" si="216"/>
        <v/>
      </c>
      <c r="CA52" s="220" t="str">
        <f t="shared" si="217"/>
        <v/>
      </c>
      <c r="CB52" s="75" t="str">
        <f t="shared" si="218"/>
        <v/>
      </c>
      <c r="CC52" s="75" t="str">
        <f t="shared" si="219"/>
        <v/>
      </c>
      <c r="CD52" s="75" t="str">
        <f t="shared" ca="1" si="220"/>
        <v/>
      </c>
      <c r="CE52" s="75" t="str">
        <f t="shared" si="221"/>
        <v/>
      </c>
      <c r="CF52" s="75" t="str">
        <f t="shared" si="222"/>
        <v/>
      </c>
      <c r="CG52" s="75" t="str">
        <f t="shared" si="223"/>
        <v/>
      </c>
      <c r="CH52" s="75" t="str">
        <f t="shared" si="224"/>
        <v/>
      </c>
      <c r="CI52" s="75" t="str">
        <f t="shared" si="225"/>
        <v/>
      </c>
      <c r="CJ52" s="75" t="str">
        <f t="shared" si="226"/>
        <v/>
      </c>
      <c r="CK52" s="221">
        <f t="shared" si="227"/>
        <v>0</v>
      </c>
      <c r="CL52" s="75" t="str">
        <f t="shared" si="97"/>
        <v/>
      </c>
      <c r="CM52" s="75" t="str">
        <f t="shared" si="228"/>
        <v/>
      </c>
      <c r="CN52" s="75" t="str">
        <f t="shared" si="229"/>
        <v/>
      </c>
      <c r="CO52" s="75" t="str">
        <f t="shared" si="230"/>
        <v/>
      </c>
      <c r="CP52" s="75" t="str">
        <f t="shared" si="101"/>
        <v/>
      </c>
      <c r="CQ52" s="75" t="str">
        <f t="shared" si="102"/>
        <v/>
      </c>
      <c r="CR52" s="75" t="str">
        <f t="shared" si="103"/>
        <v/>
      </c>
      <c r="CS52" s="75" t="str">
        <f t="shared" si="104"/>
        <v/>
      </c>
      <c r="CT52" s="75" t="str">
        <f t="shared" si="105"/>
        <v/>
      </c>
      <c r="CU52" s="75" t="str">
        <f t="shared" si="106"/>
        <v/>
      </c>
      <c r="CV52" s="75" t="str">
        <f t="shared" si="231"/>
        <v/>
      </c>
      <c r="CW52" s="75" t="str">
        <f t="shared" si="232"/>
        <v/>
      </c>
      <c r="CX52" s="75" t="str">
        <f t="shared" si="233"/>
        <v/>
      </c>
      <c r="CY52" s="75" t="str">
        <f t="shared" si="234"/>
        <v/>
      </c>
      <c r="CZ52" s="75" t="str">
        <f t="shared" si="235"/>
        <v/>
      </c>
      <c r="DA52" s="75" t="str">
        <f t="shared" si="236"/>
        <v/>
      </c>
      <c r="DB52" s="75" t="str">
        <f t="shared" si="237"/>
        <v/>
      </c>
      <c r="DC52" s="75" t="str">
        <f t="shared" si="114"/>
        <v/>
      </c>
      <c r="DD52" s="75" t="str">
        <f t="shared" si="238"/>
        <v/>
      </c>
      <c r="DE52" s="75" t="str">
        <f t="shared" si="239"/>
        <v/>
      </c>
      <c r="DF52" s="75" t="str">
        <f t="shared" si="240"/>
        <v/>
      </c>
      <c r="DG52" s="75" t="str">
        <f t="shared" si="241"/>
        <v/>
      </c>
      <c r="DH52" s="75" t="str">
        <f t="shared" si="242"/>
        <v/>
      </c>
      <c r="DI52" s="75" t="str">
        <f t="shared" si="243"/>
        <v/>
      </c>
      <c r="DJ52" s="75" t="str">
        <f t="shared" si="121"/>
        <v/>
      </c>
      <c r="DK52" s="75" t="str">
        <f t="shared" si="122"/>
        <v/>
      </c>
      <c r="DL52" s="75" t="str">
        <f t="shared" si="12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75" t="str">
        <f t="shared" si="262"/>
        <v/>
      </c>
      <c r="EF52" s="221" t="str">
        <f t="shared" ca="1" si="263"/>
        <v/>
      </c>
      <c r="EG52" s="221" t="str">
        <f t="shared" ca="1" si="264"/>
        <v/>
      </c>
      <c r="EH52" s="75" t="str">
        <f t="shared" ca="1" si="265"/>
        <v/>
      </c>
      <c r="EI52" s="75" t="str">
        <f t="shared" ca="1" si="266"/>
        <v/>
      </c>
      <c r="EJ52" s="75" t="str">
        <f t="shared" ca="1" si="267"/>
        <v/>
      </c>
      <c r="EK52" s="75" t="str">
        <f t="shared" ca="1" si="282"/>
        <v/>
      </c>
      <c r="EL52" s="75" t="str">
        <f t="shared" ca="1" si="268"/>
        <v/>
      </c>
      <c r="EM52" s="75" t="str">
        <f t="shared" ca="1" si="269"/>
        <v/>
      </c>
      <c r="EN52" s="75" t="str">
        <f t="shared" ca="1" si="270"/>
        <v/>
      </c>
      <c r="EO52" s="75" t="str">
        <f t="shared" ca="1" si="271"/>
        <v/>
      </c>
      <c r="EP52" s="75" t="str">
        <f t="shared" ca="1" si="272"/>
        <v/>
      </c>
      <c r="EQ52" s="75" t="str">
        <f t="shared" ca="1" si="273"/>
        <v/>
      </c>
      <c r="ER52" s="75" t="str">
        <f t="shared" ca="1" si="274"/>
        <v/>
      </c>
      <c r="ES52" s="221">
        <f t="shared" si="275"/>
        <v>1</v>
      </c>
      <c r="ET52" s="75" t="str">
        <f t="shared" si="276"/>
        <v/>
      </c>
      <c r="EU52" s="75" t="str">
        <f>""</f>
        <v/>
      </c>
      <c r="EV52" s="75" t="str">
        <f>IF(AND(G52=1,COUNT(#REF!)=0), 70, "")</f>
        <v/>
      </c>
      <c r="EW52" s="75" t="str">
        <f t="shared" si="277"/>
        <v/>
      </c>
      <c r="EX52" s="221" t="str">
        <f>IF(B52=0,"",COUNTIF(ES$6:ES52,ES52))</f>
        <v/>
      </c>
      <c r="EY52" s="75" t="str">
        <f t="shared" si="278"/>
        <v/>
      </c>
      <c r="EZ52" s="222" t="str">
        <f t="shared" si="279"/>
        <v/>
      </c>
      <c r="FA52" s="75" t="str">
        <f t="shared" si="280"/>
        <v/>
      </c>
      <c r="FB52" s="75" t="str">
        <f t="shared" si="163"/>
        <v/>
      </c>
    </row>
    <row r="53" spans="1:158" ht="17.25">
      <c r="A53" s="27">
        <v>48</v>
      </c>
      <c r="B53" s="27">
        <f>COUNTIF('中間シート (2)'!M:M,行政集計シート※記入不要です!A53)</f>
        <v>0</v>
      </c>
      <c r="C53" s="217" t="str">
        <f t="shared" si="281"/>
        <v/>
      </c>
      <c r="D53" s="217" t="str">
        <f t="shared" si="176"/>
        <v/>
      </c>
      <c r="E53" s="217" t="str">
        <f t="shared" si="177"/>
        <v/>
      </c>
      <c r="F53" s="218"/>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8"/>
        <v>41</v>
      </c>
      <c r="AL53" s="75">
        <f t="shared" si="179"/>
        <v>41</v>
      </c>
      <c r="AM53" s="75" t="str">
        <f t="shared" si="180"/>
        <v/>
      </c>
      <c r="AN53" s="75" t="str">
        <f t="shared" si="181"/>
        <v/>
      </c>
      <c r="AO53" s="75" t="str">
        <f t="shared" si="182"/>
        <v/>
      </c>
      <c r="AP53" s="75" t="str">
        <f t="shared" si="183"/>
        <v/>
      </c>
      <c r="AQ53" s="75" t="str">
        <f t="shared" si="184"/>
        <v/>
      </c>
      <c r="AR53" s="75" t="str">
        <f ca="1">IF(AA53="","",IF(COUNTIF(エラー23シート!$G$5:$G$79, OFFSET(I53,IF(H53="",0,-H53+1),0)*100+OFFSET(W53,IF(H53="",0,-H53+1),0)*10+AA53)&gt;0,23,""))</f>
        <v/>
      </c>
      <c r="AS53" s="75" t="str">
        <f t="shared" si="185"/>
        <v/>
      </c>
      <c r="AT53" s="75" t="str">
        <f t="shared" si="186"/>
        <v/>
      </c>
      <c r="AU53" s="75" t="str">
        <f t="shared" si="187"/>
        <v/>
      </c>
      <c r="AV53" s="75" t="str">
        <f t="shared" si="188"/>
        <v/>
      </c>
      <c r="AW53" s="75" t="str">
        <f t="shared" si="189"/>
        <v/>
      </c>
      <c r="AX53" s="75" t="str">
        <f t="shared" si="190"/>
        <v/>
      </c>
      <c r="AY53" s="75" t="str">
        <f t="shared" si="191"/>
        <v/>
      </c>
      <c r="AZ53" s="75" t="str">
        <f t="shared" si="192"/>
        <v/>
      </c>
      <c r="BA53" s="75" t="str">
        <f t="shared" si="193"/>
        <v/>
      </c>
      <c r="BB53" s="75" t="str">
        <f t="shared" si="194"/>
        <v/>
      </c>
      <c r="BC53" s="75" t="str">
        <f t="shared" si="195"/>
        <v/>
      </c>
      <c r="BD53" s="75" t="str">
        <f t="shared" si="196"/>
        <v/>
      </c>
      <c r="BE53" s="75" t="str">
        <f t="shared" si="197"/>
        <v/>
      </c>
      <c r="BF53" s="75" t="str">
        <f t="shared" si="198"/>
        <v/>
      </c>
      <c r="BG53" s="75" t="str">
        <f t="shared" si="199"/>
        <v/>
      </c>
      <c r="BH53" s="75" t="str">
        <f t="shared" si="200"/>
        <v/>
      </c>
      <c r="BI53" s="219" t="str">
        <f t="shared" si="201"/>
        <v/>
      </c>
      <c r="BJ53" s="75" t="str">
        <f t="shared" si="202"/>
        <v/>
      </c>
      <c r="BK53" s="75" t="str">
        <f>IF(OR(B53=0,AND(H53&gt;=2, H53&lt;=4, M53="")), "",
 IF(COUNTIF(エラー32シート!$B$5:$J$46,M53)=0,32,""))</f>
        <v/>
      </c>
      <c r="BL53" s="75" t="str">
        <f t="shared" si="203"/>
        <v/>
      </c>
      <c r="BM53" s="75" t="str">
        <f t="shared" si="204"/>
        <v/>
      </c>
      <c r="BN53" s="75" t="str">
        <f t="shared" si="205"/>
        <v/>
      </c>
      <c r="BO53" s="75" t="str">
        <f t="shared" si="206"/>
        <v/>
      </c>
      <c r="BP53" s="75" t="str">
        <f t="shared" si="75"/>
        <v/>
      </c>
      <c r="BQ53" s="75" t="str">
        <f t="shared" si="207"/>
        <v/>
      </c>
      <c r="BR53" s="75" t="str">
        <f t="shared" si="208"/>
        <v/>
      </c>
      <c r="BS53" s="75" t="str">
        <f t="shared" si="209"/>
        <v/>
      </c>
      <c r="BT53" s="75" t="str">
        <f t="shared" si="210"/>
        <v/>
      </c>
      <c r="BU53" s="75" t="str">
        <f t="shared" si="211"/>
        <v/>
      </c>
      <c r="BV53" s="75" t="str">
        <f t="shared" si="212"/>
        <v/>
      </c>
      <c r="BW53" s="75" t="str">
        <f t="shared" si="213"/>
        <v/>
      </c>
      <c r="BX53" s="75" t="str">
        <f t="shared" si="214"/>
        <v/>
      </c>
      <c r="BY53" s="75" t="str">
        <f t="shared" si="215"/>
        <v/>
      </c>
      <c r="BZ53" s="75" t="str">
        <f t="shared" si="216"/>
        <v/>
      </c>
      <c r="CA53" s="220" t="str">
        <f t="shared" si="217"/>
        <v/>
      </c>
      <c r="CB53" s="75" t="str">
        <f t="shared" si="218"/>
        <v/>
      </c>
      <c r="CC53" s="75" t="str">
        <f t="shared" si="219"/>
        <v/>
      </c>
      <c r="CD53" s="75" t="str">
        <f t="shared" ca="1" si="220"/>
        <v/>
      </c>
      <c r="CE53" s="75" t="str">
        <f t="shared" si="221"/>
        <v/>
      </c>
      <c r="CF53" s="75" t="str">
        <f t="shared" si="222"/>
        <v/>
      </c>
      <c r="CG53" s="75" t="str">
        <f t="shared" si="223"/>
        <v/>
      </c>
      <c r="CH53" s="75" t="str">
        <f t="shared" si="224"/>
        <v/>
      </c>
      <c r="CI53" s="75" t="str">
        <f t="shared" si="225"/>
        <v/>
      </c>
      <c r="CJ53" s="75" t="str">
        <f t="shared" si="226"/>
        <v/>
      </c>
      <c r="CK53" s="221">
        <f t="shared" si="227"/>
        <v>0</v>
      </c>
      <c r="CL53" s="75" t="str">
        <f t="shared" si="97"/>
        <v/>
      </c>
      <c r="CM53" s="75" t="str">
        <f t="shared" si="228"/>
        <v/>
      </c>
      <c r="CN53" s="75" t="str">
        <f t="shared" si="229"/>
        <v/>
      </c>
      <c r="CO53" s="75" t="str">
        <f t="shared" si="230"/>
        <v/>
      </c>
      <c r="CP53" s="75" t="str">
        <f t="shared" si="101"/>
        <v/>
      </c>
      <c r="CQ53" s="75" t="str">
        <f t="shared" si="102"/>
        <v/>
      </c>
      <c r="CR53" s="75" t="str">
        <f t="shared" si="103"/>
        <v/>
      </c>
      <c r="CS53" s="75" t="str">
        <f t="shared" si="104"/>
        <v/>
      </c>
      <c r="CT53" s="75" t="str">
        <f t="shared" si="105"/>
        <v/>
      </c>
      <c r="CU53" s="75" t="str">
        <f t="shared" si="106"/>
        <v/>
      </c>
      <c r="CV53" s="75" t="str">
        <f t="shared" si="231"/>
        <v/>
      </c>
      <c r="CW53" s="75" t="str">
        <f t="shared" si="232"/>
        <v/>
      </c>
      <c r="CX53" s="75" t="str">
        <f t="shared" si="233"/>
        <v/>
      </c>
      <c r="CY53" s="75" t="str">
        <f t="shared" si="234"/>
        <v/>
      </c>
      <c r="CZ53" s="75" t="str">
        <f t="shared" si="235"/>
        <v/>
      </c>
      <c r="DA53" s="75" t="str">
        <f t="shared" si="236"/>
        <v/>
      </c>
      <c r="DB53" s="75" t="str">
        <f t="shared" si="237"/>
        <v/>
      </c>
      <c r="DC53" s="75" t="str">
        <f t="shared" si="114"/>
        <v/>
      </c>
      <c r="DD53" s="75" t="str">
        <f t="shared" si="238"/>
        <v/>
      </c>
      <c r="DE53" s="75" t="str">
        <f t="shared" si="239"/>
        <v/>
      </c>
      <c r="DF53" s="75" t="str">
        <f t="shared" si="240"/>
        <v/>
      </c>
      <c r="DG53" s="75" t="str">
        <f t="shared" si="241"/>
        <v/>
      </c>
      <c r="DH53" s="75" t="str">
        <f t="shared" si="242"/>
        <v/>
      </c>
      <c r="DI53" s="75" t="str">
        <f t="shared" si="243"/>
        <v/>
      </c>
      <c r="DJ53" s="75" t="str">
        <f t="shared" si="121"/>
        <v/>
      </c>
      <c r="DK53" s="75" t="str">
        <f t="shared" si="122"/>
        <v/>
      </c>
      <c r="DL53" s="75" t="str">
        <f t="shared" si="12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75" t="str">
        <f t="shared" si="262"/>
        <v/>
      </c>
      <c r="EF53" s="221" t="str">
        <f t="shared" ca="1" si="263"/>
        <v/>
      </c>
      <c r="EG53" s="221" t="str">
        <f t="shared" ca="1" si="264"/>
        <v/>
      </c>
      <c r="EH53" s="75" t="str">
        <f t="shared" ca="1" si="265"/>
        <v/>
      </c>
      <c r="EI53" s="75" t="str">
        <f t="shared" ca="1" si="266"/>
        <v/>
      </c>
      <c r="EJ53" s="75" t="str">
        <f t="shared" ca="1" si="267"/>
        <v/>
      </c>
      <c r="EK53" s="75" t="str">
        <f t="shared" ca="1" si="282"/>
        <v/>
      </c>
      <c r="EL53" s="75" t="str">
        <f t="shared" ca="1" si="268"/>
        <v/>
      </c>
      <c r="EM53" s="75" t="str">
        <f t="shared" ca="1" si="269"/>
        <v/>
      </c>
      <c r="EN53" s="75" t="str">
        <f t="shared" ca="1" si="270"/>
        <v/>
      </c>
      <c r="EO53" s="75" t="str">
        <f t="shared" ca="1" si="271"/>
        <v/>
      </c>
      <c r="EP53" s="75" t="str">
        <f t="shared" ca="1" si="272"/>
        <v/>
      </c>
      <c r="EQ53" s="75" t="str">
        <f t="shared" ca="1" si="273"/>
        <v/>
      </c>
      <c r="ER53" s="75" t="str">
        <f t="shared" ca="1" si="274"/>
        <v/>
      </c>
      <c r="ES53" s="221">
        <f t="shared" si="275"/>
        <v>1</v>
      </c>
      <c r="ET53" s="75" t="str">
        <f t="shared" si="276"/>
        <v/>
      </c>
      <c r="EU53" s="75" t="str">
        <f>""</f>
        <v/>
      </c>
      <c r="EV53" s="75" t="str">
        <f>IF(AND(G53=1,COUNT(#REF!)=0), 70, "")</f>
        <v/>
      </c>
      <c r="EW53" s="75" t="str">
        <f t="shared" si="277"/>
        <v/>
      </c>
      <c r="EX53" s="221" t="str">
        <f>IF(B53=0,"",COUNTIF(ES$6:ES53,ES53))</f>
        <v/>
      </c>
      <c r="EY53" s="75" t="str">
        <f t="shared" si="278"/>
        <v/>
      </c>
      <c r="EZ53" s="222" t="str">
        <f t="shared" si="279"/>
        <v/>
      </c>
      <c r="FA53" s="75" t="str">
        <f t="shared" si="280"/>
        <v/>
      </c>
      <c r="FB53" s="75" t="str">
        <f t="shared" si="163"/>
        <v/>
      </c>
    </row>
    <row r="54" spans="1:158" ht="17.25">
      <c r="A54" s="27">
        <v>49</v>
      </c>
      <c r="B54" s="27">
        <f>COUNTIF('中間シート (2)'!M:M,行政集計シート※記入不要です!A54)</f>
        <v>0</v>
      </c>
      <c r="C54" s="217" t="str">
        <f t="shared" si="281"/>
        <v/>
      </c>
      <c r="D54" s="217" t="str">
        <f t="shared" si="176"/>
        <v/>
      </c>
      <c r="E54" s="217" t="str">
        <f t="shared" si="177"/>
        <v/>
      </c>
      <c r="F54" s="218"/>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8"/>
        <v>41</v>
      </c>
      <c r="AL54" s="75">
        <f t="shared" si="179"/>
        <v>41</v>
      </c>
      <c r="AM54" s="75" t="str">
        <f t="shared" si="180"/>
        <v/>
      </c>
      <c r="AN54" s="75" t="str">
        <f t="shared" si="181"/>
        <v/>
      </c>
      <c r="AO54" s="75" t="str">
        <f t="shared" si="182"/>
        <v/>
      </c>
      <c r="AP54" s="75" t="str">
        <f t="shared" si="183"/>
        <v/>
      </c>
      <c r="AQ54" s="75" t="str">
        <f t="shared" si="184"/>
        <v/>
      </c>
      <c r="AR54" s="75" t="str">
        <f ca="1">IF(AA54="","",IF(COUNTIF(エラー23シート!$G$5:$G$79, OFFSET(I54,IF(H54="",0,-H54+1),0)*100+OFFSET(W54,IF(H54="",0,-H54+1),0)*10+AA54)&gt;0,23,""))</f>
        <v/>
      </c>
      <c r="AS54" s="75" t="str">
        <f t="shared" si="185"/>
        <v/>
      </c>
      <c r="AT54" s="75" t="str">
        <f t="shared" si="186"/>
        <v/>
      </c>
      <c r="AU54" s="75" t="str">
        <f t="shared" si="187"/>
        <v/>
      </c>
      <c r="AV54" s="75" t="str">
        <f t="shared" si="188"/>
        <v/>
      </c>
      <c r="AW54" s="75" t="str">
        <f t="shared" si="189"/>
        <v/>
      </c>
      <c r="AX54" s="75" t="str">
        <f t="shared" si="190"/>
        <v/>
      </c>
      <c r="AY54" s="75" t="str">
        <f t="shared" si="191"/>
        <v/>
      </c>
      <c r="AZ54" s="75" t="str">
        <f t="shared" si="192"/>
        <v/>
      </c>
      <c r="BA54" s="75" t="str">
        <f t="shared" si="193"/>
        <v/>
      </c>
      <c r="BB54" s="75" t="str">
        <f t="shared" si="194"/>
        <v/>
      </c>
      <c r="BC54" s="75" t="str">
        <f t="shared" si="195"/>
        <v/>
      </c>
      <c r="BD54" s="75" t="str">
        <f t="shared" si="196"/>
        <v/>
      </c>
      <c r="BE54" s="75" t="str">
        <f t="shared" si="197"/>
        <v/>
      </c>
      <c r="BF54" s="75" t="str">
        <f t="shared" si="198"/>
        <v/>
      </c>
      <c r="BG54" s="75" t="str">
        <f t="shared" si="199"/>
        <v/>
      </c>
      <c r="BH54" s="75" t="str">
        <f t="shared" si="200"/>
        <v/>
      </c>
      <c r="BI54" s="219" t="str">
        <f t="shared" si="201"/>
        <v/>
      </c>
      <c r="BJ54" s="75" t="str">
        <f t="shared" si="202"/>
        <v/>
      </c>
      <c r="BK54" s="75" t="str">
        <f>IF(OR(B54=0,AND(H54&gt;=2, H54&lt;=4, M54="")), "",
 IF(COUNTIF(エラー32シート!$B$5:$J$46,M54)=0,32,""))</f>
        <v/>
      </c>
      <c r="BL54" s="75" t="str">
        <f t="shared" si="203"/>
        <v/>
      </c>
      <c r="BM54" s="75" t="str">
        <f t="shared" si="204"/>
        <v/>
      </c>
      <c r="BN54" s="75" t="str">
        <f t="shared" si="205"/>
        <v/>
      </c>
      <c r="BO54" s="75" t="str">
        <f t="shared" si="206"/>
        <v/>
      </c>
      <c r="BP54" s="75" t="str">
        <f t="shared" si="75"/>
        <v/>
      </c>
      <c r="BQ54" s="75" t="str">
        <f t="shared" si="207"/>
        <v/>
      </c>
      <c r="BR54" s="75" t="str">
        <f t="shared" si="208"/>
        <v/>
      </c>
      <c r="BS54" s="75" t="str">
        <f t="shared" si="209"/>
        <v/>
      </c>
      <c r="BT54" s="75" t="str">
        <f t="shared" si="210"/>
        <v/>
      </c>
      <c r="BU54" s="75" t="str">
        <f t="shared" si="211"/>
        <v/>
      </c>
      <c r="BV54" s="75" t="str">
        <f t="shared" si="212"/>
        <v/>
      </c>
      <c r="BW54" s="75" t="str">
        <f t="shared" si="213"/>
        <v/>
      </c>
      <c r="BX54" s="75" t="str">
        <f t="shared" si="214"/>
        <v/>
      </c>
      <c r="BY54" s="75" t="str">
        <f t="shared" si="215"/>
        <v/>
      </c>
      <c r="BZ54" s="75" t="str">
        <f t="shared" si="216"/>
        <v/>
      </c>
      <c r="CA54" s="220" t="str">
        <f t="shared" si="217"/>
        <v/>
      </c>
      <c r="CB54" s="75" t="str">
        <f t="shared" si="218"/>
        <v/>
      </c>
      <c r="CC54" s="75" t="str">
        <f t="shared" si="219"/>
        <v/>
      </c>
      <c r="CD54" s="75" t="str">
        <f t="shared" ca="1" si="220"/>
        <v/>
      </c>
      <c r="CE54" s="75" t="str">
        <f t="shared" si="221"/>
        <v/>
      </c>
      <c r="CF54" s="75" t="str">
        <f t="shared" si="222"/>
        <v/>
      </c>
      <c r="CG54" s="75" t="str">
        <f t="shared" si="223"/>
        <v/>
      </c>
      <c r="CH54" s="75" t="str">
        <f t="shared" si="224"/>
        <v/>
      </c>
      <c r="CI54" s="75" t="str">
        <f t="shared" si="225"/>
        <v/>
      </c>
      <c r="CJ54" s="75" t="str">
        <f t="shared" si="226"/>
        <v/>
      </c>
      <c r="CK54" s="221">
        <f t="shared" si="227"/>
        <v>0</v>
      </c>
      <c r="CL54" s="75" t="str">
        <f t="shared" si="97"/>
        <v/>
      </c>
      <c r="CM54" s="75" t="str">
        <f t="shared" si="228"/>
        <v/>
      </c>
      <c r="CN54" s="75" t="str">
        <f t="shared" si="229"/>
        <v/>
      </c>
      <c r="CO54" s="75" t="str">
        <f t="shared" si="230"/>
        <v/>
      </c>
      <c r="CP54" s="75" t="str">
        <f t="shared" si="101"/>
        <v/>
      </c>
      <c r="CQ54" s="75" t="str">
        <f t="shared" si="102"/>
        <v/>
      </c>
      <c r="CR54" s="75" t="str">
        <f t="shared" si="103"/>
        <v/>
      </c>
      <c r="CS54" s="75" t="str">
        <f t="shared" si="104"/>
        <v/>
      </c>
      <c r="CT54" s="75" t="str">
        <f t="shared" si="105"/>
        <v/>
      </c>
      <c r="CU54" s="75" t="str">
        <f t="shared" si="106"/>
        <v/>
      </c>
      <c r="CV54" s="75" t="str">
        <f t="shared" si="231"/>
        <v/>
      </c>
      <c r="CW54" s="75" t="str">
        <f t="shared" si="232"/>
        <v/>
      </c>
      <c r="CX54" s="75" t="str">
        <f t="shared" si="233"/>
        <v/>
      </c>
      <c r="CY54" s="75" t="str">
        <f t="shared" si="234"/>
        <v/>
      </c>
      <c r="CZ54" s="75" t="str">
        <f t="shared" si="235"/>
        <v/>
      </c>
      <c r="DA54" s="75" t="str">
        <f t="shared" si="236"/>
        <v/>
      </c>
      <c r="DB54" s="75" t="str">
        <f t="shared" si="237"/>
        <v/>
      </c>
      <c r="DC54" s="75" t="str">
        <f t="shared" si="114"/>
        <v/>
      </c>
      <c r="DD54" s="75" t="str">
        <f t="shared" si="238"/>
        <v/>
      </c>
      <c r="DE54" s="75" t="str">
        <f t="shared" si="239"/>
        <v/>
      </c>
      <c r="DF54" s="75" t="str">
        <f t="shared" si="240"/>
        <v/>
      </c>
      <c r="DG54" s="75" t="str">
        <f t="shared" si="241"/>
        <v/>
      </c>
      <c r="DH54" s="75" t="str">
        <f t="shared" si="242"/>
        <v/>
      </c>
      <c r="DI54" s="75" t="str">
        <f t="shared" si="243"/>
        <v/>
      </c>
      <c r="DJ54" s="75" t="str">
        <f t="shared" si="121"/>
        <v/>
      </c>
      <c r="DK54" s="75" t="str">
        <f t="shared" si="122"/>
        <v/>
      </c>
      <c r="DL54" s="75" t="str">
        <f t="shared" si="12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75" t="str">
        <f t="shared" si="262"/>
        <v/>
      </c>
      <c r="EF54" s="221" t="str">
        <f t="shared" ca="1" si="263"/>
        <v/>
      </c>
      <c r="EG54" s="221" t="str">
        <f t="shared" ca="1" si="264"/>
        <v/>
      </c>
      <c r="EH54" s="75" t="str">
        <f t="shared" ca="1" si="265"/>
        <v/>
      </c>
      <c r="EI54" s="75" t="str">
        <f t="shared" ca="1" si="266"/>
        <v/>
      </c>
      <c r="EJ54" s="75" t="str">
        <f t="shared" ca="1" si="267"/>
        <v/>
      </c>
      <c r="EK54" s="75" t="str">
        <f t="shared" ca="1" si="282"/>
        <v/>
      </c>
      <c r="EL54" s="75" t="str">
        <f t="shared" ca="1" si="268"/>
        <v/>
      </c>
      <c r="EM54" s="75" t="str">
        <f t="shared" ca="1" si="269"/>
        <v/>
      </c>
      <c r="EN54" s="75" t="str">
        <f t="shared" ca="1" si="270"/>
        <v/>
      </c>
      <c r="EO54" s="75" t="str">
        <f t="shared" ca="1" si="271"/>
        <v/>
      </c>
      <c r="EP54" s="75" t="str">
        <f t="shared" ca="1" si="272"/>
        <v/>
      </c>
      <c r="EQ54" s="75" t="str">
        <f t="shared" ca="1" si="273"/>
        <v/>
      </c>
      <c r="ER54" s="75" t="str">
        <f t="shared" ca="1" si="274"/>
        <v/>
      </c>
      <c r="ES54" s="221">
        <f t="shared" si="275"/>
        <v>1</v>
      </c>
      <c r="ET54" s="75" t="str">
        <f t="shared" si="276"/>
        <v/>
      </c>
      <c r="EU54" s="75" t="str">
        <f>""</f>
        <v/>
      </c>
      <c r="EV54" s="75" t="str">
        <f>IF(AND(G54=1,COUNT(#REF!)=0), 70, "")</f>
        <v/>
      </c>
      <c r="EW54" s="75" t="str">
        <f t="shared" si="277"/>
        <v/>
      </c>
      <c r="EX54" s="221" t="str">
        <f>IF(B54=0,"",COUNTIF(ES$6:ES54,ES54))</f>
        <v/>
      </c>
      <c r="EY54" s="75" t="str">
        <f t="shared" si="278"/>
        <v/>
      </c>
      <c r="EZ54" s="222" t="str">
        <f t="shared" si="279"/>
        <v/>
      </c>
      <c r="FA54" s="75" t="str">
        <f t="shared" si="280"/>
        <v/>
      </c>
      <c r="FB54" s="75" t="str">
        <f t="shared" si="163"/>
        <v/>
      </c>
    </row>
    <row r="55" spans="1:158" ht="17.25">
      <c r="A55" s="27">
        <v>50</v>
      </c>
      <c r="B55" s="27">
        <f>COUNTIF('中間シート (2)'!M:M,行政集計シート※記入不要です!A55)</f>
        <v>0</v>
      </c>
      <c r="C55" s="217" t="str">
        <f t="shared" si="281"/>
        <v/>
      </c>
      <c r="D55" s="217" t="str">
        <f t="shared" si="176"/>
        <v/>
      </c>
      <c r="E55" s="217" t="str">
        <f t="shared" si="177"/>
        <v/>
      </c>
      <c r="F55" s="218"/>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8"/>
        <v>41</v>
      </c>
      <c r="AL55" s="75">
        <f t="shared" si="179"/>
        <v>41</v>
      </c>
      <c r="AM55" s="75" t="str">
        <f t="shared" si="180"/>
        <v/>
      </c>
      <c r="AN55" s="75" t="str">
        <f t="shared" si="181"/>
        <v/>
      </c>
      <c r="AO55" s="75" t="str">
        <f t="shared" si="182"/>
        <v/>
      </c>
      <c r="AP55" s="75" t="str">
        <f t="shared" si="183"/>
        <v/>
      </c>
      <c r="AQ55" s="75" t="str">
        <f t="shared" si="184"/>
        <v/>
      </c>
      <c r="AR55" s="75" t="str">
        <f ca="1">IF(AA55="","",IF(COUNTIF(エラー23シート!$G$5:$G$79, OFFSET(I55,IF(H55="",0,-H55+1),0)*100+OFFSET(W55,IF(H55="",0,-H55+1),0)*10+AA55)&gt;0,23,""))</f>
        <v/>
      </c>
      <c r="AS55" s="75" t="str">
        <f t="shared" si="185"/>
        <v/>
      </c>
      <c r="AT55" s="75" t="str">
        <f t="shared" si="186"/>
        <v/>
      </c>
      <c r="AU55" s="75" t="str">
        <f t="shared" si="187"/>
        <v/>
      </c>
      <c r="AV55" s="75" t="str">
        <f t="shared" si="188"/>
        <v/>
      </c>
      <c r="AW55" s="75" t="str">
        <f t="shared" si="189"/>
        <v/>
      </c>
      <c r="AX55" s="75" t="str">
        <f t="shared" si="190"/>
        <v/>
      </c>
      <c r="AY55" s="75" t="str">
        <f t="shared" si="191"/>
        <v/>
      </c>
      <c r="AZ55" s="75" t="str">
        <f t="shared" si="192"/>
        <v/>
      </c>
      <c r="BA55" s="75" t="str">
        <f t="shared" si="193"/>
        <v/>
      </c>
      <c r="BB55" s="75" t="str">
        <f t="shared" si="194"/>
        <v/>
      </c>
      <c r="BC55" s="75" t="str">
        <f t="shared" si="195"/>
        <v/>
      </c>
      <c r="BD55" s="75" t="str">
        <f t="shared" si="196"/>
        <v/>
      </c>
      <c r="BE55" s="75" t="str">
        <f t="shared" si="197"/>
        <v/>
      </c>
      <c r="BF55" s="75" t="str">
        <f t="shared" si="198"/>
        <v/>
      </c>
      <c r="BG55" s="75" t="str">
        <f t="shared" si="199"/>
        <v/>
      </c>
      <c r="BH55" s="75" t="str">
        <f t="shared" si="200"/>
        <v/>
      </c>
      <c r="BI55" s="219" t="str">
        <f t="shared" si="201"/>
        <v/>
      </c>
      <c r="BJ55" s="75" t="str">
        <f t="shared" si="202"/>
        <v/>
      </c>
      <c r="BK55" s="75" t="str">
        <f>IF(OR(B55=0,AND(H55&gt;=2, H55&lt;=4, M55="")), "",
 IF(COUNTIF(エラー32シート!$B$5:$J$46,M55)=0,32,""))</f>
        <v/>
      </c>
      <c r="BL55" s="75" t="str">
        <f t="shared" si="203"/>
        <v/>
      </c>
      <c r="BM55" s="75" t="str">
        <f t="shared" si="204"/>
        <v/>
      </c>
      <c r="BN55" s="75" t="str">
        <f t="shared" si="205"/>
        <v/>
      </c>
      <c r="BO55" s="75" t="str">
        <f t="shared" si="206"/>
        <v/>
      </c>
      <c r="BP55" s="75" t="str">
        <f t="shared" si="75"/>
        <v/>
      </c>
      <c r="BQ55" s="75" t="str">
        <f t="shared" si="207"/>
        <v/>
      </c>
      <c r="BR55" s="75" t="str">
        <f t="shared" si="208"/>
        <v/>
      </c>
      <c r="BS55" s="75" t="str">
        <f t="shared" si="209"/>
        <v/>
      </c>
      <c r="BT55" s="75" t="str">
        <f t="shared" si="210"/>
        <v/>
      </c>
      <c r="BU55" s="75" t="str">
        <f t="shared" si="211"/>
        <v/>
      </c>
      <c r="BV55" s="75" t="str">
        <f t="shared" si="212"/>
        <v/>
      </c>
      <c r="BW55" s="75" t="str">
        <f t="shared" si="213"/>
        <v/>
      </c>
      <c r="BX55" s="75" t="str">
        <f t="shared" si="214"/>
        <v/>
      </c>
      <c r="BY55" s="75" t="str">
        <f t="shared" si="215"/>
        <v/>
      </c>
      <c r="BZ55" s="75" t="str">
        <f t="shared" si="216"/>
        <v/>
      </c>
      <c r="CA55" s="220" t="str">
        <f t="shared" si="217"/>
        <v/>
      </c>
      <c r="CB55" s="75" t="str">
        <f t="shared" si="218"/>
        <v/>
      </c>
      <c r="CC55" s="75" t="str">
        <f t="shared" si="219"/>
        <v/>
      </c>
      <c r="CD55" s="75" t="str">
        <f t="shared" ca="1" si="220"/>
        <v/>
      </c>
      <c r="CE55" s="75" t="str">
        <f t="shared" si="221"/>
        <v/>
      </c>
      <c r="CF55" s="75" t="str">
        <f t="shared" si="222"/>
        <v/>
      </c>
      <c r="CG55" s="75" t="str">
        <f t="shared" si="223"/>
        <v/>
      </c>
      <c r="CH55" s="75" t="str">
        <f t="shared" si="224"/>
        <v/>
      </c>
      <c r="CI55" s="75" t="str">
        <f t="shared" si="225"/>
        <v/>
      </c>
      <c r="CJ55" s="75" t="str">
        <f t="shared" si="226"/>
        <v/>
      </c>
      <c r="CK55" s="221">
        <f t="shared" si="227"/>
        <v>0</v>
      </c>
      <c r="CL55" s="75" t="str">
        <f t="shared" si="97"/>
        <v/>
      </c>
      <c r="CM55" s="75" t="str">
        <f t="shared" si="228"/>
        <v/>
      </c>
      <c r="CN55" s="75" t="str">
        <f t="shared" si="229"/>
        <v/>
      </c>
      <c r="CO55" s="75" t="str">
        <f t="shared" si="230"/>
        <v/>
      </c>
      <c r="CP55" s="75" t="str">
        <f t="shared" si="101"/>
        <v/>
      </c>
      <c r="CQ55" s="75" t="str">
        <f t="shared" si="102"/>
        <v/>
      </c>
      <c r="CR55" s="75" t="str">
        <f t="shared" si="103"/>
        <v/>
      </c>
      <c r="CS55" s="75" t="str">
        <f t="shared" si="104"/>
        <v/>
      </c>
      <c r="CT55" s="75" t="str">
        <f t="shared" si="105"/>
        <v/>
      </c>
      <c r="CU55" s="75" t="str">
        <f t="shared" si="106"/>
        <v/>
      </c>
      <c r="CV55" s="75" t="str">
        <f t="shared" si="231"/>
        <v/>
      </c>
      <c r="CW55" s="75" t="str">
        <f t="shared" si="232"/>
        <v/>
      </c>
      <c r="CX55" s="75" t="str">
        <f t="shared" si="233"/>
        <v/>
      </c>
      <c r="CY55" s="75" t="str">
        <f t="shared" si="234"/>
        <v/>
      </c>
      <c r="CZ55" s="75" t="str">
        <f t="shared" si="235"/>
        <v/>
      </c>
      <c r="DA55" s="75" t="str">
        <f t="shared" si="236"/>
        <v/>
      </c>
      <c r="DB55" s="75" t="str">
        <f t="shared" si="237"/>
        <v/>
      </c>
      <c r="DC55" s="75" t="str">
        <f t="shared" si="114"/>
        <v/>
      </c>
      <c r="DD55" s="75" t="str">
        <f t="shared" si="238"/>
        <v/>
      </c>
      <c r="DE55" s="75" t="str">
        <f t="shared" si="239"/>
        <v/>
      </c>
      <c r="DF55" s="75" t="str">
        <f t="shared" si="240"/>
        <v/>
      </c>
      <c r="DG55" s="75" t="str">
        <f t="shared" si="241"/>
        <v/>
      </c>
      <c r="DH55" s="75" t="str">
        <f t="shared" si="242"/>
        <v/>
      </c>
      <c r="DI55" s="75" t="str">
        <f t="shared" si="243"/>
        <v/>
      </c>
      <c r="DJ55" s="75" t="str">
        <f t="shared" si="121"/>
        <v/>
      </c>
      <c r="DK55" s="75" t="str">
        <f t="shared" si="122"/>
        <v/>
      </c>
      <c r="DL55" s="75" t="str">
        <f t="shared" si="12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75" t="str">
        <f t="shared" si="262"/>
        <v/>
      </c>
      <c r="EF55" s="221" t="str">
        <f t="shared" ca="1" si="263"/>
        <v/>
      </c>
      <c r="EG55" s="221" t="str">
        <f t="shared" ca="1" si="264"/>
        <v/>
      </c>
      <c r="EH55" s="75" t="str">
        <f t="shared" ca="1" si="265"/>
        <v/>
      </c>
      <c r="EI55" s="75" t="str">
        <f t="shared" ca="1" si="266"/>
        <v/>
      </c>
      <c r="EJ55" s="75" t="str">
        <f t="shared" ca="1" si="267"/>
        <v/>
      </c>
      <c r="EK55" s="75" t="str">
        <f t="shared" ca="1" si="282"/>
        <v/>
      </c>
      <c r="EL55" s="75" t="str">
        <f t="shared" ca="1" si="268"/>
        <v/>
      </c>
      <c r="EM55" s="75" t="str">
        <f t="shared" ca="1" si="269"/>
        <v/>
      </c>
      <c r="EN55" s="75" t="str">
        <f t="shared" ca="1" si="270"/>
        <v/>
      </c>
      <c r="EO55" s="75" t="str">
        <f t="shared" ca="1" si="271"/>
        <v/>
      </c>
      <c r="EP55" s="75" t="str">
        <f t="shared" ca="1" si="272"/>
        <v/>
      </c>
      <c r="EQ55" s="75" t="str">
        <f t="shared" ca="1" si="273"/>
        <v/>
      </c>
      <c r="ER55" s="75" t="str">
        <f t="shared" ca="1" si="274"/>
        <v/>
      </c>
      <c r="ES55" s="221">
        <f t="shared" si="275"/>
        <v>1</v>
      </c>
      <c r="ET55" s="75" t="str">
        <f t="shared" si="276"/>
        <v/>
      </c>
      <c r="EU55" s="75" t="str">
        <f>""</f>
        <v/>
      </c>
      <c r="EV55" s="75" t="str">
        <f>IF(AND(G55=1,COUNT(#REF!)=0), 70, "")</f>
        <v/>
      </c>
      <c r="EW55" s="75" t="str">
        <f t="shared" si="277"/>
        <v/>
      </c>
      <c r="EX55" s="221" t="str">
        <f>IF(B55=0,"",COUNTIF(ES$6:ES55,ES55))</f>
        <v/>
      </c>
      <c r="EY55" s="75" t="str">
        <f t="shared" si="278"/>
        <v/>
      </c>
      <c r="EZ55" s="222" t="str">
        <f t="shared" si="279"/>
        <v/>
      </c>
      <c r="FA55" s="75" t="str">
        <f t="shared" si="280"/>
        <v/>
      </c>
      <c r="FB55" s="75" t="str">
        <f t="shared" si="163"/>
        <v/>
      </c>
    </row>
    <row r="56" spans="1:158" ht="17.25">
      <c r="A56" s="27">
        <v>51</v>
      </c>
      <c r="B56" s="27">
        <f>COUNTIF('中間シート (2)'!M:M,行政集計シート※記入不要です!A56)</f>
        <v>0</v>
      </c>
      <c r="C56" s="217" t="str">
        <f t="shared" si="281"/>
        <v/>
      </c>
      <c r="D56" s="217" t="str">
        <f t="shared" si="176"/>
        <v/>
      </c>
      <c r="E56" s="217" t="str">
        <f t="shared" si="177"/>
        <v/>
      </c>
      <c r="F56" s="218"/>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8"/>
        <v>41</v>
      </c>
      <c r="AL56" s="75">
        <f t="shared" si="179"/>
        <v>41</v>
      </c>
      <c r="AM56" s="75" t="str">
        <f t="shared" si="180"/>
        <v/>
      </c>
      <c r="AN56" s="75" t="str">
        <f t="shared" si="181"/>
        <v/>
      </c>
      <c r="AO56" s="75" t="str">
        <f t="shared" si="182"/>
        <v/>
      </c>
      <c r="AP56" s="75" t="str">
        <f t="shared" si="183"/>
        <v/>
      </c>
      <c r="AQ56" s="75" t="str">
        <f t="shared" si="184"/>
        <v/>
      </c>
      <c r="AR56" s="75" t="str">
        <f ca="1">IF(AA56="","",IF(COUNTIF(エラー23シート!$G$5:$G$79, OFFSET(I56,IF(H56="",0,-H56+1),0)*100+OFFSET(W56,IF(H56="",0,-H56+1),0)*10+AA56)&gt;0,23,""))</f>
        <v/>
      </c>
      <c r="AS56" s="75" t="str">
        <f t="shared" si="185"/>
        <v/>
      </c>
      <c r="AT56" s="75" t="str">
        <f t="shared" si="186"/>
        <v/>
      </c>
      <c r="AU56" s="75" t="str">
        <f t="shared" si="187"/>
        <v/>
      </c>
      <c r="AV56" s="75" t="str">
        <f t="shared" si="188"/>
        <v/>
      </c>
      <c r="AW56" s="75" t="str">
        <f t="shared" si="189"/>
        <v/>
      </c>
      <c r="AX56" s="75" t="str">
        <f t="shared" si="190"/>
        <v/>
      </c>
      <c r="AY56" s="75" t="str">
        <f t="shared" si="191"/>
        <v/>
      </c>
      <c r="AZ56" s="75" t="str">
        <f t="shared" si="192"/>
        <v/>
      </c>
      <c r="BA56" s="75" t="str">
        <f t="shared" si="193"/>
        <v/>
      </c>
      <c r="BB56" s="75" t="str">
        <f t="shared" si="194"/>
        <v/>
      </c>
      <c r="BC56" s="75" t="str">
        <f t="shared" si="195"/>
        <v/>
      </c>
      <c r="BD56" s="75" t="str">
        <f t="shared" si="196"/>
        <v/>
      </c>
      <c r="BE56" s="75" t="str">
        <f t="shared" si="197"/>
        <v/>
      </c>
      <c r="BF56" s="75" t="str">
        <f t="shared" si="198"/>
        <v/>
      </c>
      <c r="BG56" s="75" t="str">
        <f t="shared" si="199"/>
        <v/>
      </c>
      <c r="BH56" s="75" t="str">
        <f t="shared" si="200"/>
        <v/>
      </c>
      <c r="BI56" s="219" t="str">
        <f t="shared" si="201"/>
        <v/>
      </c>
      <c r="BJ56" s="75" t="str">
        <f t="shared" si="202"/>
        <v/>
      </c>
      <c r="BK56" s="75" t="str">
        <f>IF(OR(B56=0,AND(H56&gt;=2, H56&lt;=4, M56="")), "",
 IF(COUNTIF(エラー32シート!$B$5:$J$46,M56)=0,32,""))</f>
        <v/>
      </c>
      <c r="BL56" s="75" t="str">
        <f t="shared" si="203"/>
        <v/>
      </c>
      <c r="BM56" s="75" t="str">
        <f t="shared" si="204"/>
        <v/>
      </c>
      <c r="BN56" s="75" t="str">
        <f t="shared" si="205"/>
        <v/>
      </c>
      <c r="BO56" s="75" t="str">
        <f t="shared" si="206"/>
        <v/>
      </c>
      <c r="BP56" s="75" t="str">
        <f t="shared" si="75"/>
        <v/>
      </c>
      <c r="BQ56" s="75" t="str">
        <f t="shared" si="207"/>
        <v/>
      </c>
      <c r="BR56" s="75" t="str">
        <f t="shared" si="208"/>
        <v/>
      </c>
      <c r="BS56" s="75" t="str">
        <f t="shared" si="209"/>
        <v/>
      </c>
      <c r="BT56" s="75" t="str">
        <f t="shared" si="210"/>
        <v/>
      </c>
      <c r="BU56" s="75" t="str">
        <f t="shared" si="211"/>
        <v/>
      </c>
      <c r="BV56" s="75" t="str">
        <f t="shared" si="212"/>
        <v/>
      </c>
      <c r="BW56" s="75" t="str">
        <f t="shared" si="213"/>
        <v/>
      </c>
      <c r="BX56" s="75" t="str">
        <f t="shared" si="214"/>
        <v/>
      </c>
      <c r="BY56" s="75" t="str">
        <f t="shared" si="215"/>
        <v/>
      </c>
      <c r="BZ56" s="75" t="str">
        <f t="shared" si="216"/>
        <v/>
      </c>
      <c r="CA56" s="220" t="str">
        <f t="shared" si="217"/>
        <v/>
      </c>
      <c r="CB56" s="75" t="str">
        <f t="shared" si="218"/>
        <v/>
      </c>
      <c r="CC56" s="75" t="str">
        <f t="shared" si="219"/>
        <v/>
      </c>
      <c r="CD56" s="75" t="str">
        <f t="shared" ca="1" si="220"/>
        <v/>
      </c>
      <c r="CE56" s="75" t="str">
        <f t="shared" si="221"/>
        <v/>
      </c>
      <c r="CF56" s="75" t="str">
        <f t="shared" si="222"/>
        <v/>
      </c>
      <c r="CG56" s="75" t="str">
        <f t="shared" si="223"/>
        <v/>
      </c>
      <c r="CH56" s="75" t="str">
        <f t="shared" si="224"/>
        <v/>
      </c>
      <c r="CI56" s="75" t="str">
        <f t="shared" si="225"/>
        <v/>
      </c>
      <c r="CJ56" s="75" t="str">
        <f t="shared" si="226"/>
        <v/>
      </c>
      <c r="CK56" s="221">
        <f t="shared" si="227"/>
        <v>0</v>
      </c>
      <c r="CL56" s="75" t="str">
        <f t="shared" si="97"/>
        <v/>
      </c>
      <c r="CM56" s="75" t="str">
        <f t="shared" si="228"/>
        <v/>
      </c>
      <c r="CN56" s="75" t="str">
        <f t="shared" si="229"/>
        <v/>
      </c>
      <c r="CO56" s="75" t="str">
        <f t="shared" si="230"/>
        <v/>
      </c>
      <c r="CP56" s="75" t="str">
        <f t="shared" si="101"/>
        <v/>
      </c>
      <c r="CQ56" s="75" t="str">
        <f t="shared" si="102"/>
        <v/>
      </c>
      <c r="CR56" s="75" t="str">
        <f t="shared" si="103"/>
        <v/>
      </c>
      <c r="CS56" s="75" t="str">
        <f t="shared" si="104"/>
        <v/>
      </c>
      <c r="CT56" s="75" t="str">
        <f t="shared" si="105"/>
        <v/>
      </c>
      <c r="CU56" s="75" t="str">
        <f t="shared" si="106"/>
        <v/>
      </c>
      <c r="CV56" s="75" t="str">
        <f t="shared" si="231"/>
        <v/>
      </c>
      <c r="CW56" s="75" t="str">
        <f t="shared" si="232"/>
        <v/>
      </c>
      <c r="CX56" s="75" t="str">
        <f t="shared" si="233"/>
        <v/>
      </c>
      <c r="CY56" s="75" t="str">
        <f t="shared" si="234"/>
        <v/>
      </c>
      <c r="CZ56" s="75" t="str">
        <f t="shared" si="235"/>
        <v/>
      </c>
      <c r="DA56" s="75" t="str">
        <f t="shared" si="236"/>
        <v/>
      </c>
      <c r="DB56" s="75" t="str">
        <f t="shared" si="237"/>
        <v/>
      </c>
      <c r="DC56" s="75" t="str">
        <f t="shared" si="114"/>
        <v/>
      </c>
      <c r="DD56" s="75" t="str">
        <f t="shared" si="238"/>
        <v/>
      </c>
      <c r="DE56" s="75" t="str">
        <f t="shared" si="239"/>
        <v/>
      </c>
      <c r="DF56" s="75" t="str">
        <f t="shared" si="240"/>
        <v/>
      </c>
      <c r="DG56" s="75" t="str">
        <f t="shared" si="241"/>
        <v/>
      </c>
      <c r="DH56" s="75" t="str">
        <f t="shared" si="242"/>
        <v/>
      </c>
      <c r="DI56" s="75" t="str">
        <f t="shared" si="243"/>
        <v/>
      </c>
      <c r="DJ56" s="75" t="str">
        <f t="shared" si="121"/>
        <v/>
      </c>
      <c r="DK56" s="75" t="str">
        <f t="shared" si="122"/>
        <v/>
      </c>
      <c r="DL56" s="75" t="str">
        <f t="shared" si="12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75" t="str">
        <f t="shared" si="262"/>
        <v/>
      </c>
      <c r="EF56" s="221" t="str">
        <f t="shared" ca="1" si="263"/>
        <v/>
      </c>
      <c r="EG56" s="221" t="str">
        <f t="shared" ca="1" si="264"/>
        <v/>
      </c>
      <c r="EH56" s="75" t="str">
        <f t="shared" ca="1" si="265"/>
        <v/>
      </c>
      <c r="EI56" s="75" t="str">
        <f t="shared" ca="1" si="266"/>
        <v/>
      </c>
      <c r="EJ56" s="75" t="str">
        <f t="shared" ca="1" si="267"/>
        <v/>
      </c>
      <c r="EK56" s="75" t="str">
        <f t="shared" ca="1" si="282"/>
        <v/>
      </c>
      <c r="EL56" s="75" t="str">
        <f t="shared" ca="1" si="268"/>
        <v/>
      </c>
      <c r="EM56" s="75" t="str">
        <f t="shared" ca="1" si="269"/>
        <v/>
      </c>
      <c r="EN56" s="75" t="str">
        <f t="shared" ca="1" si="270"/>
        <v/>
      </c>
      <c r="EO56" s="75" t="str">
        <f t="shared" ca="1" si="271"/>
        <v/>
      </c>
      <c r="EP56" s="75" t="str">
        <f t="shared" ca="1" si="272"/>
        <v/>
      </c>
      <c r="EQ56" s="75" t="str">
        <f t="shared" ca="1" si="273"/>
        <v/>
      </c>
      <c r="ER56" s="75" t="str">
        <f t="shared" ca="1" si="274"/>
        <v/>
      </c>
      <c r="ES56" s="221">
        <f t="shared" si="275"/>
        <v>1</v>
      </c>
      <c r="ET56" s="75" t="str">
        <f t="shared" si="276"/>
        <v/>
      </c>
      <c r="EU56" s="75" t="str">
        <f>""</f>
        <v/>
      </c>
      <c r="EV56" s="75" t="str">
        <f>IF(AND(G56=1,COUNT(#REF!)=0), 70, "")</f>
        <v/>
      </c>
      <c r="EW56" s="75" t="str">
        <f t="shared" si="277"/>
        <v/>
      </c>
      <c r="EX56" s="221" t="str">
        <f>IF(B56=0,"",COUNTIF(ES$6:ES56,ES56))</f>
        <v/>
      </c>
      <c r="EY56" s="75" t="str">
        <f t="shared" si="278"/>
        <v/>
      </c>
      <c r="EZ56" s="222" t="str">
        <f t="shared" si="279"/>
        <v/>
      </c>
      <c r="FA56" s="75" t="str">
        <f t="shared" si="280"/>
        <v/>
      </c>
      <c r="FB56" s="75" t="str">
        <f t="shared" si="163"/>
        <v/>
      </c>
    </row>
    <row r="57" spans="1:158" ht="17.25">
      <c r="A57" s="27">
        <v>52</v>
      </c>
      <c r="B57" s="27">
        <f>COUNTIF('中間シート (2)'!M:M,行政集計シート※記入不要です!A57)</f>
        <v>0</v>
      </c>
      <c r="C57" s="217" t="str">
        <f t="shared" si="281"/>
        <v/>
      </c>
      <c r="D57" s="217" t="str">
        <f t="shared" si="176"/>
        <v/>
      </c>
      <c r="E57" s="217" t="str">
        <f t="shared" si="177"/>
        <v/>
      </c>
      <c r="F57" s="218"/>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8"/>
        <v>41</v>
      </c>
      <c r="AL57" s="75">
        <f t="shared" si="179"/>
        <v>41</v>
      </c>
      <c r="AM57" s="75" t="str">
        <f t="shared" si="180"/>
        <v/>
      </c>
      <c r="AN57" s="75" t="str">
        <f t="shared" si="181"/>
        <v/>
      </c>
      <c r="AO57" s="75" t="str">
        <f t="shared" si="182"/>
        <v/>
      </c>
      <c r="AP57" s="75" t="str">
        <f t="shared" si="183"/>
        <v/>
      </c>
      <c r="AQ57" s="75" t="str">
        <f t="shared" si="184"/>
        <v/>
      </c>
      <c r="AR57" s="75" t="str">
        <f ca="1">IF(AA57="","",IF(COUNTIF(エラー23シート!$G$5:$G$79, OFFSET(I57,IF(H57="",0,-H57+1),0)*100+OFFSET(W57,IF(H57="",0,-H57+1),0)*10+AA57)&gt;0,23,""))</f>
        <v/>
      </c>
      <c r="AS57" s="75" t="str">
        <f t="shared" si="185"/>
        <v/>
      </c>
      <c r="AT57" s="75" t="str">
        <f t="shared" si="186"/>
        <v/>
      </c>
      <c r="AU57" s="75" t="str">
        <f t="shared" si="187"/>
        <v/>
      </c>
      <c r="AV57" s="75" t="str">
        <f t="shared" si="188"/>
        <v/>
      </c>
      <c r="AW57" s="75" t="str">
        <f t="shared" si="189"/>
        <v/>
      </c>
      <c r="AX57" s="75" t="str">
        <f t="shared" si="190"/>
        <v/>
      </c>
      <c r="AY57" s="75" t="str">
        <f t="shared" si="191"/>
        <v/>
      </c>
      <c r="AZ57" s="75" t="str">
        <f t="shared" si="192"/>
        <v/>
      </c>
      <c r="BA57" s="75" t="str">
        <f t="shared" si="193"/>
        <v/>
      </c>
      <c r="BB57" s="75" t="str">
        <f t="shared" si="194"/>
        <v/>
      </c>
      <c r="BC57" s="75" t="str">
        <f t="shared" si="195"/>
        <v/>
      </c>
      <c r="BD57" s="75" t="str">
        <f t="shared" si="196"/>
        <v/>
      </c>
      <c r="BE57" s="75" t="str">
        <f t="shared" si="197"/>
        <v/>
      </c>
      <c r="BF57" s="75" t="str">
        <f t="shared" si="198"/>
        <v/>
      </c>
      <c r="BG57" s="75" t="str">
        <f t="shared" si="199"/>
        <v/>
      </c>
      <c r="BH57" s="75" t="str">
        <f t="shared" si="200"/>
        <v/>
      </c>
      <c r="BI57" s="219" t="str">
        <f t="shared" si="201"/>
        <v/>
      </c>
      <c r="BJ57" s="75" t="str">
        <f t="shared" si="202"/>
        <v/>
      </c>
      <c r="BK57" s="75" t="str">
        <f>IF(OR(B57=0,AND(H57&gt;=2, H57&lt;=4, M57="")), "",
 IF(COUNTIF(エラー32シート!$B$5:$J$46,M57)=0,32,""))</f>
        <v/>
      </c>
      <c r="BL57" s="75" t="str">
        <f t="shared" si="203"/>
        <v/>
      </c>
      <c r="BM57" s="75" t="str">
        <f t="shared" si="204"/>
        <v/>
      </c>
      <c r="BN57" s="75" t="str">
        <f t="shared" si="205"/>
        <v/>
      </c>
      <c r="BO57" s="75" t="str">
        <f t="shared" si="206"/>
        <v/>
      </c>
      <c r="BP57" s="75" t="str">
        <f t="shared" si="75"/>
        <v/>
      </c>
      <c r="BQ57" s="75" t="str">
        <f t="shared" si="207"/>
        <v/>
      </c>
      <c r="BR57" s="75" t="str">
        <f t="shared" si="208"/>
        <v/>
      </c>
      <c r="BS57" s="75" t="str">
        <f t="shared" si="209"/>
        <v/>
      </c>
      <c r="BT57" s="75" t="str">
        <f t="shared" si="210"/>
        <v/>
      </c>
      <c r="BU57" s="75" t="str">
        <f t="shared" si="211"/>
        <v/>
      </c>
      <c r="BV57" s="75" t="str">
        <f t="shared" si="212"/>
        <v/>
      </c>
      <c r="BW57" s="75" t="str">
        <f t="shared" si="213"/>
        <v/>
      </c>
      <c r="BX57" s="75" t="str">
        <f t="shared" si="214"/>
        <v/>
      </c>
      <c r="BY57" s="75" t="str">
        <f t="shared" si="215"/>
        <v/>
      </c>
      <c r="BZ57" s="75" t="str">
        <f t="shared" si="216"/>
        <v/>
      </c>
      <c r="CA57" s="220" t="str">
        <f t="shared" si="217"/>
        <v/>
      </c>
      <c r="CB57" s="75" t="str">
        <f t="shared" si="218"/>
        <v/>
      </c>
      <c r="CC57" s="75" t="str">
        <f t="shared" si="219"/>
        <v/>
      </c>
      <c r="CD57" s="75" t="str">
        <f t="shared" ca="1" si="220"/>
        <v/>
      </c>
      <c r="CE57" s="75" t="str">
        <f t="shared" si="221"/>
        <v/>
      </c>
      <c r="CF57" s="75" t="str">
        <f t="shared" si="222"/>
        <v/>
      </c>
      <c r="CG57" s="75" t="str">
        <f t="shared" si="223"/>
        <v/>
      </c>
      <c r="CH57" s="75" t="str">
        <f t="shared" si="224"/>
        <v/>
      </c>
      <c r="CI57" s="75" t="str">
        <f t="shared" si="225"/>
        <v/>
      </c>
      <c r="CJ57" s="75" t="str">
        <f t="shared" si="226"/>
        <v/>
      </c>
      <c r="CK57" s="221">
        <f t="shared" si="227"/>
        <v>0</v>
      </c>
      <c r="CL57" s="75" t="str">
        <f t="shared" si="97"/>
        <v/>
      </c>
      <c r="CM57" s="75" t="str">
        <f t="shared" si="228"/>
        <v/>
      </c>
      <c r="CN57" s="75" t="str">
        <f t="shared" si="229"/>
        <v/>
      </c>
      <c r="CO57" s="75" t="str">
        <f t="shared" si="230"/>
        <v/>
      </c>
      <c r="CP57" s="75" t="str">
        <f t="shared" si="101"/>
        <v/>
      </c>
      <c r="CQ57" s="75" t="str">
        <f t="shared" si="102"/>
        <v/>
      </c>
      <c r="CR57" s="75" t="str">
        <f t="shared" si="103"/>
        <v/>
      </c>
      <c r="CS57" s="75" t="str">
        <f t="shared" si="104"/>
        <v/>
      </c>
      <c r="CT57" s="75" t="str">
        <f t="shared" si="105"/>
        <v/>
      </c>
      <c r="CU57" s="75" t="str">
        <f t="shared" si="106"/>
        <v/>
      </c>
      <c r="CV57" s="75" t="str">
        <f t="shared" si="231"/>
        <v/>
      </c>
      <c r="CW57" s="75" t="str">
        <f t="shared" si="232"/>
        <v/>
      </c>
      <c r="CX57" s="75" t="str">
        <f t="shared" si="233"/>
        <v/>
      </c>
      <c r="CY57" s="75" t="str">
        <f t="shared" si="234"/>
        <v/>
      </c>
      <c r="CZ57" s="75" t="str">
        <f t="shared" si="235"/>
        <v/>
      </c>
      <c r="DA57" s="75" t="str">
        <f t="shared" si="236"/>
        <v/>
      </c>
      <c r="DB57" s="75" t="str">
        <f t="shared" si="237"/>
        <v/>
      </c>
      <c r="DC57" s="75" t="str">
        <f t="shared" si="114"/>
        <v/>
      </c>
      <c r="DD57" s="75" t="str">
        <f t="shared" si="238"/>
        <v/>
      </c>
      <c r="DE57" s="75" t="str">
        <f t="shared" si="239"/>
        <v/>
      </c>
      <c r="DF57" s="75" t="str">
        <f t="shared" si="240"/>
        <v/>
      </c>
      <c r="DG57" s="75" t="str">
        <f t="shared" si="241"/>
        <v/>
      </c>
      <c r="DH57" s="75" t="str">
        <f t="shared" si="242"/>
        <v/>
      </c>
      <c r="DI57" s="75" t="str">
        <f t="shared" si="243"/>
        <v/>
      </c>
      <c r="DJ57" s="75" t="str">
        <f t="shared" si="121"/>
        <v/>
      </c>
      <c r="DK57" s="75" t="str">
        <f t="shared" si="122"/>
        <v/>
      </c>
      <c r="DL57" s="75" t="str">
        <f t="shared" si="12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75" t="str">
        <f t="shared" si="262"/>
        <v/>
      </c>
      <c r="EF57" s="221" t="str">
        <f t="shared" ca="1" si="263"/>
        <v/>
      </c>
      <c r="EG57" s="221" t="str">
        <f t="shared" ca="1" si="264"/>
        <v/>
      </c>
      <c r="EH57" s="75" t="str">
        <f t="shared" ca="1" si="265"/>
        <v/>
      </c>
      <c r="EI57" s="75" t="str">
        <f t="shared" ca="1" si="266"/>
        <v/>
      </c>
      <c r="EJ57" s="75" t="str">
        <f t="shared" ca="1" si="267"/>
        <v/>
      </c>
      <c r="EK57" s="75" t="str">
        <f t="shared" ca="1" si="282"/>
        <v/>
      </c>
      <c r="EL57" s="75" t="str">
        <f t="shared" ca="1" si="268"/>
        <v/>
      </c>
      <c r="EM57" s="75" t="str">
        <f t="shared" ca="1" si="269"/>
        <v/>
      </c>
      <c r="EN57" s="75" t="str">
        <f t="shared" ca="1" si="270"/>
        <v/>
      </c>
      <c r="EO57" s="75" t="str">
        <f t="shared" ca="1" si="271"/>
        <v/>
      </c>
      <c r="EP57" s="75" t="str">
        <f t="shared" ca="1" si="272"/>
        <v/>
      </c>
      <c r="EQ57" s="75" t="str">
        <f t="shared" ca="1" si="273"/>
        <v/>
      </c>
      <c r="ER57" s="75" t="str">
        <f t="shared" ca="1" si="274"/>
        <v/>
      </c>
      <c r="ES57" s="221">
        <f t="shared" si="275"/>
        <v>1</v>
      </c>
      <c r="ET57" s="75" t="str">
        <f t="shared" si="276"/>
        <v/>
      </c>
      <c r="EU57" s="75" t="str">
        <f>""</f>
        <v/>
      </c>
      <c r="EV57" s="75" t="str">
        <f>IF(AND(G57=1,COUNT(#REF!)=0), 70, "")</f>
        <v/>
      </c>
      <c r="EW57" s="75" t="str">
        <f t="shared" si="277"/>
        <v/>
      </c>
      <c r="EX57" s="221" t="str">
        <f>IF(B57=0,"",COUNTIF(ES$6:ES57,ES57))</f>
        <v/>
      </c>
      <c r="EY57" s="75" t="str">
        <f t="shared" si="278"/>
        <v/>
      </c>
      <c r="EZ57" s="222" t="str">
        <f t="shared" si="279"/>
        <v/>
      </c>
      <c r="FA57" s="75" t="str">
        <f t="shared" si="280"/>
        <v/>
      </c>
      <c r="FB57" s="75" t="str">
        <f t="shared" si="163"/>
        <v/>
      </c>
    </row>
    <row r="58" spans="1:158" ht="17.25">
      <c r="A58" s="27">
        <v>53</v>
      </c>
      <c r="B58" s="27">
        <f>COUNTIF('中間シート (2)'!M:M,行政集計シート※記入不要です!A58)</f>
        <v>0</v>
      </c>
      <c r="C58" s="217" t="str">
        <f t="shared" si="281"/>
        <v/>
      </c>
      <c r="D58" s="217" t="str">
        <f t="shared" si="176"/>
        <v/>
      </c>
      <c r="E58" s="217" t="str">
        <f t="shared" si="177"/>
        <v/>
      </c>
      <c r="F58" s="218"/>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8"/>
        <v>41</v>
      </c>
      <c r="AL58" s="75">
        <f t="shared" si="179"/>
        <v>41</v>
      </c>
      <c r="AM58" s="75" t="str">
        <f t="shared" si="180"/>
        <v/>
      </c>
      <c r="AN58" s="75" t="str">
        <f t="shared" si="181"/>
        <v/>
      </c>
      <c r="AO58" s="75" t="str">
        <f t="shared" si="182"/>
        <v/>
      </c>
      <c r="AP58" s="75" t="str">
        <f t="shared" si="183"/>
        <v/>
      </c>
      <c r="AQ58" s="75" t="str">
        <f t="shared" si="184"/>
        <v/>
      </c>
      <c r="AR58" s="75" t="str">
        <f ca="1">IF(AA58="","",IF(COUNTIF(エラー23シート!$G$5:$G$79, OFFSET(I58,IF(H58="",0,-H58+1),0)*100+OFFSET(W58,IF(H58="",0,-H58+1),0)*10+AA58)&gt;0,23,""))</f>
        <v/>
      </c>
      <c r="AS58" s="75" t="str">
        <f t="shared" si="185"/>
        <v/>
      </c>
      <c r="AT58" s="75" t="str">
        <f t="shared" si="186"/>
        <v/>
      </c>
      <c r="AU58" s="75" t="str">
        <f t="shared" si="187"/>
        <v/>
      </c>
      <c r="AV58" s="75" t="str">
        <f t="shared" si="188"/>
        <v/>
      </c>
      <c r="AW58" s="75" t="str">
        <f t="shared" si="189"/>
        <v/>
      </c>
      <c r="AX58" s="75" t="str">
        <f t="shared" si="190"/>
        <v/>
      </c>
      <c r="AY58" s="75" t="str">
        <f t="shared" si="191"/>
        <v/>
      </c>
      <c r="AZ58" s="75" t="str">
        <f t="shared" si="192"/>
        <v/>
      </c>
      <c r="BA58" s="75" t="str">
        <f t="shared" si="193"/>
        <v/>
      </c>
      <c r="BB58" s="75" t="str">
        <f t="shared" si="194"/>
        <v/>
      </c>
      <c r="BC58" s="75" t="str">
        <f t="shared" si="195"/>
        <v/>
      </c>
      <c r="BD58" s="75" t="str">
        <f t="shared" si="196"/>
        <v/>
      </c>
      <c r="BE58" s="75" t="str">
        <f t="shared" si="197"/>
        <v/>
      </c>
      <c r="BF58" s="75" t="str">
        <f t="shared" si="198"/>
        <v/>
      </c>
      <c r="BG58" s="75" t="str">
        <f t="shared" si="199"/>
        <v/>
      </c>
      <c r="BH58" s="75" t="str">
        <f t="shared" si="200"/>
        <v/>
      </c>
      <c r="BI58" s="219" t="str">
        <f t="shared" si="201"/>
        <v/>
      </c>
      <c r="BJ58" s="75" t="str">
        <f t="shared" si="202"/>
        <v/>
      </c>
      <c r="BK58" s="75" t="str">
        <f>IF(OR(B58=0,AND(H58&gt;=2, H58&lt;=4, M58="")), "",
 IF(COUNTIF(エラー32シート!$B$5:$J$46,M58)=0,32,""))</f>
        <v/>
      </c>
      <c r="BL58" s="75" t="str">
        <f t="shared" si="203"/>
        <v/>
      </c>
      <c r="BM58" s="75" t="str">
        <f t="shared" si="204"/>
        <v/>
      </c>
      <c r="BN58" s="75" t="str">
        <f t="shared" si="205"/>
        <v/>
      </c>
      <c r="BO58" s="75" t="str">
        <f t="shared" si="206"/>
        <v/>
      </c>
      <c r="BP58" s="75" t="str">
        <f t="shared" si="75"/>
        <v/>
      </c>
      <c r="BQ58" s="75" t="str">
        <f t="shared" si="207"/>
        <v/>
      </c>
      <c r="BR58" s="75" t="str">
        <f t="shared" si="208"/>
        <v/>
      </c>
      <c r="BS58" s="75" t="str">
        <f t="shared" si="209"/>
        <v/>
      </c>
      <c r="BT58" s="75" t="str">
        <f t="shared" si="210"/>
        <v/>
      </c>
      <c r="BU58" s="75" t="str">
        <f t="shared" si="211"/>
        <v/>
      </c>
      <c r="BV58" s="75" t="str">
        <f t="shared" si="212"/>
        <v/>
      </c>
      <c r="BW58" s="75" t="str">
        <f t="shared" si="213"/>
        <v/>
      </c>
      <c r="BX58" s="75" t="str">
        <f t="shared" si="214"/>
        <v/>
      </c>
      <c r="BY58" s="75" t="str">
        <f t="shared" si="215"/>
        <v/>
      </c>
      <c r="BZ58" s="75" t="str">
        <f t="shared" si="216"/>
        <v/>
      </c>
      <c r="CA58" s="220" t="str">
        <f t="shared" si="217"/>
        <v/>
      </c>
      <c r="CB58" s="75" t="str">
        <f t="shared" si="218"/>
        <v/>
      </c>
      <c r="CC58" s="75" t="str">
        <f t="shared" si="219"/>
        <v/>
      </c>
      <c r="CD58" s="75" t="str">
        <f t="shared" ca="1" si="220"/>
        <v/>
      </c>
      <c r="CE58" s="75" t="str">
        <f t="shared" si="221"/>
        <v/>
      </c>
      <c r="CF58" s="75" t="str">
        <f t="shared" si="222"/>
        <v/>
      </c>
      <c r="CG58" s="75" t="str">
        <f t="shared" si="223"/>
        <v/>
      </c>
      <c r="CH58" s="75" t="str">
        <f t="shared" si="224"/>
        <v/>
      </c>
      <c r="CI58" s="75" t="str">
        <f t="shared" si="225"/>
        <v/>
      </c>
      <c r="CJ58" s="75" t="str">
        <f t="shared" si="226"/>
        <v/>
      </c>
      <c r="CK58" s="221">
        <f t="shared" si="227"/>
        <v>0</v>
      </c>
      <c r="CL58" s="75" t="str">
        <f t="shared" si="97"/>
        <v/>
      </c>
      <c r="CM58" s="75" t="str">
        <f t="shared" si="228"/>
        <v/>
      </c>
      <c r="CN58" s="75" t="str">
        <f t="shared" si="229"/>
        <v/>
      </c>
      <c r="CO58" s="75" t="str">
        <f t="shared" si="230"/>
        <v/>
      </c>
      <c r="CP58" s="75" t="str">
        <f t="shared" si="101"/>
        <v/>
      </c>
      <c r="CQ58" s="75" t="str">
        <f t="shared" si="102"/>
        <v/>
      </c>
      <c r="CR58" s="75" t="str">
        <f t="shared" si="103"/>
        <v/>
      </c>
      <c r="CS58" s="75" t="str">
        <f t="shared" si="104"/>
        <v/>
      </c>
      <c r="CT58" s="75" t="str">
        <f t="shared" si="105"/>
        <v/>
      </c>
      <c r="CU58" s="75" t="str">
        <f t="shared" si="106"/>
        <v/>
      </c>
      <c r="CV58" s="75" t="str">
        <f t="shared" si="231"/>
        <v/>
      </c>
      <c r="CW58" s="75" t="str">
        <f t="shared" si="232"/>
        <v/>
      </c>
      <c r="CX58" s="75" t="str">
        <f t="shared" si="233"/>
        <v/>
      </c>
      <c r="CY58" s="75" t="str">
        <f t="shared" si="234"/>
        <v/>
      </c>
      <c r="CZ58" s="75" t="str">
        <f t="shared" si="235"/>
        <v/>
      </c>
      <c r="DA58" s="75" t="str">
        <f t="shared" si="236"/>
        <v/>
      </c>
      <c r="DB58" s="75" t="str">
        <f t="shared" si="237"/>
        <v/>
      </c>
      <c r="DC58" s="75" t="str">
        <f t="shared" si="114"/>
        <v/>
      </c>
      <c r="DD58" s="75" t="str">
        <f t="shared" si="238"/>
        <v/>
      </c>
      <c r="DE58" s="75" t="str">
        <f t="shared" si="239"/>
        <v/>
      </c>
      <c r="DF58" s="75" t="str">
        <f t="shared" si="240"/>
        <v/>
      </c>
      <c r="DG58" s="75" t="str">
        <f t="shared" si="241"/>
        <v/>
      </c>
      <c r="DH58" s="75" t="str">
        <f t="shared" si="242"/>
        <v/>
      </c>
      <c r="DI58" s="75" t="str">
        <f t="shared" si="243"/>
        <v/>
      </c>
      <c r="DJ58" s="75" t="str">
        <f t="shared" si="121"/>
        <v/>
      </c>
      <c r="DK58" s="75" t="str">
        <f t="shared" si="122"/>
        <v/>
      </c>
      <c r="DL58" s="75" t="str">
        <f t="shared" si="12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75" t="str">
        <f t="shared" si="262"/>
        <v/>
      </c>
      <c r="EF58" s="221" t="str">
        <f t="shared" ca="1" si="263"/>
        <v/>
      </c>
      <c r="EG58" s="221" t="str">
        <f t="shared" ca="1" si="264"/>
        <v/>
      </c>
      <c r="EH58" s="75" t="str">
        <f t="shared" ca="1" si="265"/>
        <v/>
      </c>
      <c r="EI58" s="75" t="str">
        <f t="shared" ca="1" si="266"/>
        <v/>
      </c>
      <c r="EJ58" s="75" t="str">
        <f t="shared" ca="1" si="267"/>
        <v/>
      </c>
      <c r="EK58" s="75" t="str">
        <f t="shared" ca="1" si="282"/>
        <v/>
      </c>
      <c r="EL58" s="75" t="str">
        <f t="shared" ca="1" si="268"/>
        <v/>
      </c>
      <c r="EM58" s="75" t="str">
        <f t="shared" ca="1" si="269"/>
        <v/>
      </c>
      <c r="EN58" s="75" t="str">
        <f t="shared" ca="1" si="270"/>
        <v/>
      </c>
      <c r="EO58" s="75" t="str">
        <f t="shared" ca="1" si="271"/>
        <v/>
      </c>
      <c r="EP58" s="75" t="str">
        <f t="shared" ca="1" si="272"/>
        <v/>
      </c>
      <c r="EQ58" s="75" t="str">
        <f t="shared" ca="1" si="273"/>
        <v/>
      </c>
      <c r="ER58" s="75" t="str">
        <f t="shared" ca="1" si="274"/>
        <v/>
      </c>
      <c r="ES58" s="221">
        <f t="shared" si="275"/>
        <v>1</v>
      </c>
      <c r="ET58" s="75" t="str">
        <f t="shared" si="276"/>
        <v/>
      </c>
      <c r="EU58" s="75" t="str">
        <f>""</f>
        <v/>
      </c>
      <c r="EV58" s="75" t="str">
        <f>IF(AND(G58=1,COUNT(#REF!)=0), 70, "")</f>
        <v/>
      </c>
      <c r="EW58" s="75" t="str">
        <f t="shared" si="277"/>
        <v/>
      </c>
      <c r="EX58" s="221" t="str">
        <f>IF(B58=0,"",COUNTIF(ES$6:ES58,ES58))</f>
        <v/>
      </c>
      <c r="EY58" s="75" t="str">
        <f t="shared" si="278"/>
        <v/>
      </c>
      <c r="EZ58" s="222" t="str">
        <f t="shared" si="279"/>
        <v/>
      </c>
      <c r="FA58" s="75" t="str">
        <f t="shared" si="280"/>
        <v/>
      </c>
      <c r="FB58" s="75" t="str">
        <f t="shared" si="163"/>
        <v/>
      </c>
    </row>
    <row r="59" spans="1:158" ht="17.25">
      <c r="A59" s="27">
        <v>54</v>
      </c>
      <c r="B59" s="27">
        <f>COUNTIF('中間シート (2)'!M:M,行政集計シート※記入不要です!A59)</f>
        <v>0</v>
      </c>
      <c r="C59" s="217" t="str">
        <f t="shared" si="281"/>
        <v/>
      </c>
      <c r="D59" s="217" t="str">
        <f t="shared" si="176"/>
        <v/>
      </c>
      <c r="E59" s="217" t="str">
        <f t="shared" si="177"/>
        <v/>
      </c>
      <c r="F59" s="218"/>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8"/>
        <v>41</v>
      </c>
      <c r="AL59" s="75">
        <f t="shared" si="179"/>
        <v>41</v>
      </c>
      <c r="AM59" s="75" t="str">
        <f t="shared" si="180"/>
        <v/>
      </c>
      <c r="AN59" s="75" t="str">
        <f t="shared" si="181"/>
        <v/>
      </c>
      <c r="AO59" s="75" t="str">
        <f t="shared" si="182"/>
        <v/>
      </c>
      <c r="AP59" s="75" t="str">
        <f t="shared" si="183"/>
        <v/>
      </c>
      <c r="AQ59" s="75" t="str">
        <f t="shared" si="184"/>
        <v/>
      </c>
      <c r="AR59" s="75" t="str">
        <f ca="1">IF(AA59="","",IF(COUNTIF(エラー23シート!$G$5:$G$79, OFFSET(I59,IF(H59="",0,-H59+1),0)*100+OFFSET(W59,IF(H59="",0,-H59+1),0)*10+AA59)&gt;0,23,""))</f>
        <v/>
      </c>
      <c r="AS59" s="75" t="str">
        <f t="shared" si="185"/>
        <v/>
      </c>
      <c r="AT59" s="75" t="str">
        <f t="shared" si="186"/>
        <v/>
      </c>
      <c r="AU59" s="75" t="str">
        <f t="shared" si="187"/>
        <v/>
      </c>
      <c r="AV59" s="75" t="str">
        <f t="shared" si="188"/>
        <v/>
      </c>
      <c r="AW59" s="75" t="str">
        <f t="shared" si="189"/>
        <v/>
      </c>
      <c r="AX59" s="75" t="str">
        <f t="shared" si="190"/>
        <v/>
      </c>
      <c r="AY59" s="75" t="str">
        <f t="shared" si="191"/>
        <v/>
      </c>
      <c r="AZ59" s="75" t="str">
        <f t="shared" si="192"/>
        <v/>
      </c>
      <c r="BA59" s="75" t="str">
        <f t="shared" si="193"/>
        <v/>
      </c>
      <c r="BB59" s="75" t="str">
        <f t="shared" si="194"/>
        <v/>
      </c>
      <c r="BC59" s="75" t="str">
        <f t="shared" si="195"/>
        <v/>
      </c>
      <c r="BD59" s="75" t="str">
        <f t="shared" si="196"/>
        <v/>
      </c>
      <c r="BE59" s="75" t="str">
        <f t="shared" si="197"/>
        <v/>
      </c>
      <c r="BF59" s="75" t="str">
        <f t="shared" si="198"/>
        <v/>
      </c>
      <c r="BG59" s="75" t="str">
        <f t="shared" si="199"/>
        <v/>
      </c>
      <c r="BH59" s="75" t="str">
        <f t="shared" si="200"/>
        <v/>
      </c>
      <c r="BI59" s="219" t="str">
        <f t="shared" si="201"/>
        <v/>
      </c>
      <c r="BJ59" s="75" t="str">
        <f t="shared" si="202"/>
        <v/>
      </c>
      <c r="BK59" s="75" t="str">
        <f>IF(OR(B59=0,AND(H59&gt;=2, H59&lt;=4, M59="")), "",
 IF(COUNTIF(エラー32シート!$B$5:$J$46,M59)=0,32,""))</f>
        <v/>
      </c>
      <c r="BL59" s="75" t="str">
        <f t="shared" si="203"/>
        <v/>
      </c>
      <c r="BM59" s="75" t="str">
        <f t="shared" si="204"/>
        <v/>
      </c>
      <c r="BN59" s="75" t="str">
        <f t="shared" si="205"/>
        <v/>
      </c>
      <c r="BO59" s="75" t="str">
        <f t="shared" si="206"/>
        <v/>
      </c>
      <c r="BP59" s="75" t="str">
        <f t="shared" si="75"/>
        <v/>
      </c>
      <c r="BQ59" s="75" t="str">
        <f t="shared" si="207"/>
        <v/>
      </c>
      <c r="BR59" s="75" t="str">
        <f t="shared" si="208"/>
        <v/>
      </c>
      <c r="BS59" s="75" t="str">
        <f t="shared" si="209"/>
        <v/>
      </c>
      <c r="BT59" s="75" t="str">
        <f t="shared" si="210"/>
        <v/>
      </c>
      <c r="BU59" s="75" t="str">
        <f t="shared" si="211"/>
        <v/>
      </c>
      <c r="BV59" s="75" t="str">
        <f t="shared" si="212"/>
        <v/>
      </c>
      <c r="BW59" s="75" t="str">
        <f t="shared" si="213"/>
        <v/>
      </c>
      <c r="BX59" s="75" t="str">
        <f t="shared" si="214"/>
        <v/>
      </c>
      <c r="BY59" s="75" t="str">
        <f t="shared" si="215"/>
        <v/>
      </c>
      <c r="BZ59" s="75" t="str">
        <f t="shared" si="216"/>
        <v/>
      </c>
      <c r="CA59" s="220" t="str">
        <f t="shared" si="217"/>
        <v/>
      </c>
      <c r="CB59" s="75" t="str">
        <f t="shared" si="218"/>
        <v/>
      </c>
      <c r="CC59" s="75" t="str">
        <f t="shared" si="219"/>
        <v/>
      </c>
      <c r="CD59" s="75" t="str">
        <f t="shared" ca="1" si="220"/>
        <v/>
      </c>
      <c r="CE59" s="75" t="str">
        <f t="shared" si="221"/>
        <v/>
      </c>
      <c r="CF59" s="75" t="str">
        <f t="shared" si="222"/>
        <v/>
      </c>
      <c r="CG59" s="75" t="str">
        <f t="shared" si="223"/>
        <v/>
      </c>
      <c r="CH59" s="75" t="str">
        <f t="shared" si="224"/>
        <v/>
      </c>
      <c r="CI59" s="75" t="str">
        <f t="shared" si="225"/>
        <v/>
      </c>
      <c r="CJ59" s="75" t="str">
        <f t="shared" si="226"/>
        <v/>
      </c>
      <c r="CK59" s="221">
        <f t="shared" si="227"/>
        <v>0</v>
      </c>
      <c r="CL59" s="75" t="str">
        <f t="shared" si="97"/>
        <v/>
      </c>
      <c r="CM59" s="75" t="str">
        <f t="shared" si="228"/>
        <v/>
      </c>
      <c r="CN59" s="75" t="str">
        <f t="shared" si="229"/>
        <v/>
      </c>
      <c r="CO59" s="75" t="str">
        <f t="shared" si="230"/>
        <v/>
      </c>
      <c r="CP59" s="75" t="str">
        <f t="shared" si="101"/>
        <v/>
      </c>
      <c r="CQ59" s="75" t="str">
        <f t="shared" si="102"/>
        <v/>
      </c>
      <c r="CR59" s="75" t="str">
        <f t="shared" si="103"/>
        <v/>
      </c>
      <c r="CS59" s="75" t="str">
        <f t="shared" si="104"/>
        <v/>
      </c>
      <c r="CT59" s="75" t="str">
        <f t="shared" si="105"/>
        <v/>
      </c>
      <c r="CU59" s="75" t="str">
        <f t="shared" si="106"/>
        <v/>
      </c>
      <c r="CV59" s="75" t="str">
        <f t="shared" si="231"/>
        <v/>
      </c>
      <c r="CW59" s="75" t="str">
        <f t="shared" si="232"/>
        <v/>
      </c>
      <c r="CX59" s="75" t="str">
        <f t="shared" si="233"/>
        <v/>
      </c>
      <c r="CY59" s="75" t="str">
        <f t="shared" si="234"/>
        <v/>
      </c>
      <c r="CZ59" s="75" t="str">
        <f t="shared" si="235"/>
        <v/>
      </c>
      <c r="DA59" s="75" t="str">
        <f t="shared" si="236"/>
        <v/>
      </c>
      <c r="DB59" s="75" t="str">
        <f t="shared" si="237"/>
        <v/>
      </c>
      <c r="DC59" s="75" t="str">
        <f t="shared" si="114"/>
        <v/>
      </c>
      <c r="DD59" s="75" t="str">
        <f t="shared" si="238"/>
        <v/>
      </c>
      <c r="DE59" s="75" t="str">
        <f t="shared" si="239"/>
        <v/>
      </c>
      <c r="DF59" s="75" t="str">
        <f t="shared" si="240"/>
        <v/>
      </c>
      <c r="DG59" s="75" t="str">
        <f t="shared" si="241"/>
        <v/>
      </c>
      <c r="DH59" s="75" t="str">
        <f t="shared" si="242"/>
        <v/>
      </c>
      <c r="DI59" s="75" t="str">
        <f t="shared" si="243"/>
        <v/>
      </c>
      <c r="DJ59" s="75" t="str">
        <f t="shared" si="121"/>
        <v/>
      </c>
      <c r="DK59" s="75" t="str">
        <f t="shared" si="122"/>
        <v/>
      </c>
      <c r="DL59" s="75" t="str">
        <f t="shared" si="12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75" t="str">
        <f t="shared" si="262"/>
        <v/>
      </c>
      <c r="EF59" s="221" t="str">
        <f t="shared" ca="1" si="263"/>
        <v/>
      </c>
      <c r="EG59" s="221" t="str">
        <f t="shared" ca="1" si="264"/>
        <v/>
      </c>
      <c r="EH59" s="75" t="str">
        <f t="shared" ca="1" si="265"/>
        <v/>
      </c>
      <c r="EI59" s="75" t="str">
        <f t="shared" ca="1" si="266"/>
        <v/>
      </c>
      <c r="EJ59" s="75" t="str">
        <f t="shared" ca="1" si="267"/>
        <v/>
      </c>
      <c r="EK59" s="75" t="str">
        <f t="shared" ca="1" si="282"/>
        <v/>
      </c>
      <c r="EL59" s="75" t="str">
        <f t="shared" ca="1" si="268"/>
        <v/>
      </c>
      <c r="EM59" s="75" t="str">
        <f t="shared" ca="1" si="269"/>
        <v/>
      </c>
      <c r="EN59" s="75" t="str">
        <f t="shared" ca="1" si="270"/>
        <v/>
      </c>
      <c r="EO59" s="75" t="str">
        <f t="shared" ca="1" si="271"/>
        <v/>
      </c>
      <c r="EP59" s="75" t="str">
        <f t="shared" ca="1" si="272"/>
        <v/>
      </c>
      <c r="EQ59" s="75" t="str">
        <f t="shared" ca="1" si="273"/>
        <v/>
      </c>
      <c r="ER59" s="75" t="str">
        <f t="shared" ca="1" si="274"/>
        <v/>
      </c>
      <c r="ES59" s="221">
        <f t="shared" si="275"/>
        <v>1</v>
      </c>
      <c r="ET59" s="75" t="str">
        <f t="shared" si="276"/>
        <v/>
      </c>
      <c r="EU59" s="75" t="str">
        <f>""</f>
        <v/>
      </c>
      <c r="EV59" s="75" t="str">
        <f>IF(AND(G59=1,COUNT(#REF!)=0), 70, "")</f>
        <v/>
      </c>
      <c r="EW59" s="75" t="str">
        <f t="shared" si="277"/>
        <v/>
      </c>
      <c r="EX59" s="221" t="str">
        <f>IF(B59=0,"",COUNTIF(ES$6:ES59,ES59))</f>
        <v/>
      </c>
      <c r="EY59" s="75" t="str">
        <f t="shared" si="278"/>
        <v/>
      </c>
      <c r="EZ59" s="222" t="str">
        <f t="shared" si="279"/>
        <v/>
      </c>
      <c r="FA59" s="75" t="str">
        <f t="shared" si="280"/>
        <v/>
      </c>
      <c r="FB59" s="75" t="str">
        <f t="shared" si="163"/>
        <v/>
      </c>
    </row>
    <row r="60" spans="1:158" ht="17.25">
      <c r="A60" s="27">
        <v>55</v>
      </c>
      <c r="B60" s="27">
        <f>COUNTIF('中間シート (2)'!M:M,行政集計シート※記入不要です!A60)</f>
        <v>0</v>
      </c>
      <c r="C60" s="217" t="str">
        <f t="shared" si="281"/>
        <v/>
      </c>
      <c r="D60" s="217" t="str">
        <f t="shared" si="176"/>
        <v/>
      </c>
      <c r="E60" s="217" t="str">
        <f t="shared" si="177"/>
        <v/>
      </c>
      <c r="F60" s="218"/>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8"/>
        <v>41</v>
      </c>
      <c r="AL60" s="75">
        <f t="shared" si="179"/>
        <v>41</v>
      </c>
      <c r="AM60" s="75" t="str">
        <f t="shared" si="180"/>
        <v/>
      </c>
      <c r="AN60" s="75" t="str">
        <f t="shared" si="181"/>
        <v/>
      </c>
      <c r="AO60" s="75" t="str">
        <f t="shared" si="182"/>
        <v/>
      </c>
      <c r="AP60" s="75" t="str">
        <f t="shared" si="183"/>
        <v/>
      </c>
      <c r="AQ60" s="75" t="str">
        <f t="shared" si="184"/>
        <v/>
      </c>
      <c r="AR60" s="75" t="str">
        <f ca="1">IF(AA60="","",IF(COUNTIF(エラー23シート!$G$5:$G$79, OFFSET(I60,IF(H60="",0,-H60+1),0)*100+OFFSET(W60,IF(H60="",0,-H60+1),0)*10+AA60)&gt;0,23,""))</f>
        <v/>
      </c>
      <c r="AS60" s="75" t="str">
        <f t="shared" si="185"/>
        <v/>
      </c>
      <c r="AT60" s="75" t="str">
        <f t="shared" si="186"/>
        <v/>
      </c>
      <c r="AU60" s="75" t="str">
        <f t="shared" si="187"/>
        <v/>
      </c>
      <c r="AV60" s="75" t="str">
        <f t="shared" si="188"/>
        <v/>
      </c>
      <c r="AW60" s="75" t="str">
        <f t="shared" si="189"/>
        <v/>
      </c>
      <c r="AX60" s="75" t="str">
        <f t="shared" si="190"/>
        <v/>
      </c>
      <c r="AY60" s="75" t="str">
        <f t="shared" si="191"/>
        <v/>
      </c>
      <c r="AZ60" s="75" t="str">
        <f t="shared" si="192"/>
        <v/>
      </c>
      <c r="BA60" s="75" t="str">
        <f t="shared" si="193"/>
        <v/>
      </c>
      <c r="BB60" s="75" t="str">
        <f t="shared" si="194"/>
        <v/>
      </c>
      <c r="BC60" s="75" t="str">
        <f t="shared" si="195"/>
        <v/>
      </c>
      <c r="BD60" s="75" t="str">
        <f t="shared" si="196"/>
        <v/>
      </c>
      <c r="BE60" s="75" t="str">
        <f t="shared" si="197"/>
        <v/>
      </c>
      <c r="BF60" s="75" t="str">
        <f t="shared" si="198"/>
        <v/>
      </c>
      <c r="BG60" s="75" t="str">
        <f t="shared" si="199"/>
        <v/>
      </c>
      <c r="BH60" s="75" t="str">
        <f t="shared" si="200"/>
        <v/>
      </c>
      <c r="BI60" s="219" t="str">
        <f t="shared" si="201"/>
        <v/>
      </c>
      <c r="BJ60" s="75" t="str">
        <f t="shared" si="202"/>
        <v/>
      </c>
      <c r="BK60" s="75" t="str">
        <f>IF(OR(B60=0,AND(H60&gt;=2, H60&lt;=4, M60="")), "",
 IF(COUNTIF(エラー32シート!$B$5:$J$46,M60)=0,32,""))</f>
        <v/>
      </c>
      <c r="BL60" s="75" t="str">
        <f t="shared" si="203"/>
        <v/>
      </c>
      <c r="BM60" s="75" t="str">
        <f t="shared" si="204"/>
        <v/>
      </c>
      <c r="BN60" s="75" t="str">
        <f t="shared" si="205"/>
        <v/>
      </c>
      <c r="BO60" s="75" t="str">
        <f t="shared" si="206"/>
        <v/>
      </c>
      <c r="BP60" s="75" t="str">
        <f t="shared" si="75"/>
        <v/>
      </c>
      <c r="BQ60" s="75" t="str">
        <f t="shared" si="207"/>
        <v/>
      </c>
      <c r="BR60" s="75" t="str">
        <f t="shared" si="208"/>
        <v/>
      </c>
      <c r="BS60" s="75" t="str">
        <f t="shared" si="209"/>
        <v/>
      </c>
      <c r="BT60" s="75" t="str">
        <f t="shared" si="210"/>
        <v/>
      </c>
      <c r="BU60" s="75" t="str">
        <f t="shared" si="211"/>
        <v/>
      </c>
      <c r="BV60" s="75" t="str">
        <f t="shared" si="212"/>
        <v/>
      </c>
      <c r="BW60" s="75" t="str">
        <f t="shared" si="213"/>
        <v/>
      </c>
      <c r="BX60" s="75" t="str">
        <f t="shared" si="214"/>
        <v/>
      </c>
      <c r="BY60" s="75" t="str">
        <f t="shared" si="215"/>
        <v/>
      </c>
      <c r="BZ60" s="75" t="str">
        <f t="shared" si="216"/>
        <v/>
      </c>
      <c r="CA60" s="220" t="str">
        <f t="shared" si="217"/>
        <v/>
      </c>
      <c r="CB60" s="75" t="str">
        <f t="shared" si="218"/>
        <v/>
      </c>
      <c r="CC60" s="75" t="str">
        <f t="shared" si="219"/>
        <v/>
      </c>
      <c r="CD60" s="75" t="str">
        <f t="shared" ca="1" si="220"/>
        <v/>
      </c>
      <c r="CE60" s="75" t="str">
        <f t="shared" si="221"/>
        <v/>
      </c>
      <c r="CF60" s="75" t="str">
        <f t="shared" si="222"/>
        <v/>
      </c>
      <c r="CG60" s="75" t="str">
        <f t="shared" si="223"/>
        <v/>
      </c>
      <c r="CH60" s="75" t="str">
        <f t="shared" si="224"/>
        <v/>
      </c>
      <c r="CI60" s="75" t="str">
        <f t="shared" si="225"/>
        <v/>
      </c>
      <c r="CJ60" s="75" t="str">
        <f t="shared" si="226"/>
        <v/>
      </c>
      <c r="CK60" s="221">
        <f t="shared" si="227"/>
        <v>0</v>
      </c>
      <c r="CL60" s="75" t="str">
        <f t="shared" si="97"/>
        <v/>
      </c>
      <c r="CM60" s="75" t="str">
        <f t="shared" si="228"/>
        <v/>
      </c>
      <c r="CN60" s="75" t="str">
        <f t="shared" si="229"/>
        <v/>
      </c>
      <c r="CO60" s="75" t="str">
        <f t="shared" si="230"/>
        <v/>
      </c>
      <c r="CP60" s="75" t="str">
        <f t="shared" si="101"/>
        <v/>
      </c>
      <c r="CQ60" s="75" t="str">
        <f t="shared" si="102"/>
        <v/>
      </c>
      <c r="CR60" s="75" t="str">
        <f t="shared" si="103"/>
        <v/>
      </c>
      <c r="CS60" s="75" t="str">
        <f t="shared" si="104"/>
        <v/>
      </c>
      <c r="CT60" s="75" t="str">
        <f t="shared" si="105"/>
        <v/>
      </c>
      <c r="CU60" s="75" t="str">
        <f t="shared" si="106"/>
        <v/>
      </c>
      <c r="CV60" s="75" t="str">
        <f t="shared" si="231"/>
        <v/>
      </c>
      <c r="CW60" s="75" t="str">
        <f t="shared" si="232"/>
        <v/>
      </c>
      <c r="CX60" s="75" t="str">
        <f t="shared" si="233"/>
        <v/>
      </c>
      <c r="CY60" s="75" t="str">
        <f t="shared" si="234"/>
        <v/>
      </c>
      <c r="CZ60" s="75" t="str">
        <f t="shared" si="235"/>
        <v/>
      </c>
      <c r="DA60" s="75" t="str">
        <f t="shared" si="236"/>
        <v/>
      </c>
      <c r="DB60" s="75" t="str">
        <f t="shared" si="237"/>
        <v/>
      </c>
      <c r="DC60" s="75" t="str">
        <f t="shared" si="114"/>
        <v/>
      </c>
      <c r="DD60" s="75" t="str">
        <f t="shared" si="238"/>
        <v/>
      </c>
      <c r="DE60" s="75" t="str">
        <f t="shared" si="239"/>
        <v/>
      </c>
      <c r="DF60" s="75" t="str">
        <f t="shared" si="240"/>
        <v/>
      </c>
      <c r="DG60" s="75" t="str">
        <f t="shared" si="241"/>
        <v/>
      </c>
      <c r="DH60" s="75" t="str">
        <f t="shared" si="242"/>
        <v/>
      </c>
      <c r="DI60" s="75" t="str">
        <f t="shared" si="243"/>
        <v/>
      </c>
      <c r="DJ60" s="75" t="str">
        <f t="shared" si="121"/>
        <v/>
      </c>
      <c r="DK60" s="75" t="str">
        <f t="shared" si="122"/>
        <v/>
      </c>
      <c r="DL60" s="75" t="str">
        <f t="shared" si="12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75" t="str">
        <f t="shared" si="262"/>
        <v/>
      </c>
      <c r="EF60" s="221" t="str">
        <f t="shared" ca="1" si="263"/>
        <v/>
      </c>
      <c r="EG60" s="221" t="str">
        <f t="shared" ca="1" si="264"/>
        <v/>
      </c>
      <c r="EH60" s="75" t="str">
        <f t="shared" ca="1" si="265"/>
        <v/>
      </c>
      <c r="EI60" s="75" t="str">
        <f t="shared" ca="1" si="266"/>
        <v/>
      </c>
      <c r="EJ60" s="75" t="str">
        <f t="shared" ca="1" si="267"/>
        <v/>
      </c>
      <c r="EK60" s="75" t="str">
        <f t="shared" ca="1" si="282"/>
        <v/>
      </c>
      <c r="EL60" s="75" t="str">
        <f t="shared" ca="1" si="268"/>
        <v/>
      </c>
      <c r="EM60" s="75" t="str">
        <f t="shared" ca="1" si="269"/>
        <v/>
      </c>
      <c r="EN60" s="75" t="str">
        <f t="shared" ca="1" si="270"/>
        <v/>
      </c>
      <c r="EO60" s="75" t="str">
        <f t="shared" ca="1" si="271"/>
        <v/>
      </c>
      <c r="EP60" s="75" t="str">
        <f t="shared" ca="1" si="272"/>
        <v/>
      </c>
      <c r="EQ60" s="75" t="str">
        <f t="shared" ca="1" si="273"/>
        <v/>
      </c>
      <c r="ER60" s="75" t="str">
        <f t="shared" ca="1" si="274"/>
        <v/>
      </c>
      <c r="ES60" s="221">
        <f t="shared" si="275"/>
        <v>1</v>
      </c>
      <c r="ET60" s="75" t="str">
        <f t="shared" si="276"/>
        <v/>
      </c>
      <c r="EU60" s="75" t="str">
        <f>""</f>
        <v/>
      </c>
      <c r="EV60" s="75" t="str">
        <f>IF(AND(G60=1,COUNT(#REF!)=0), 70, "")</f>
        <v/>
      </c>
      <c r="EW60" s="75" t="str">
        <f t="shared" si="277"/>
        <v/>
      </c>
      <c r="EX60" s="221" t="str">
        <f>IF(B60=0,"",COUNTIF(ES$6:ES60,ES60))</f>
        <v/>
      </c>
      <c r="EY60" s="75" t="str">
        <f t="shared" si="278"/>
        <v/>
      </c>
      <c r="EZ60" s="222" t="str">
        <f t="shared" si="279"/>
        <v/>
      </c>
      <c r="FA60" s="75" t="str">
        <f t="shared" si="280"/>
        <v/>
      </c>
      <c r="FB60" s="75" t="str">
        <f t="shared" si="163"/>
        <v/>
      </c>
    </row>
    <row r="61" spans="1:158" ht="17.25">
      <c r="A61" s="27">
        <v>56</v>
      </c>
      <c r="B61" s="27">
        <f>COUNTIF('中間シート (2)'!M:M,行政集計シート※記入不要です!A61)</f>
        <v>0</v>
      </c>
      <c r="C61" s="217" t="str">
        <f t="shared" si="281"/>
        <v/>
      </c>
      <c r="D61" s="217" t="str">
        <f t="shared" si="176"/>
        <v/>
      </c>
      <c r="E61" s="217" t="str">
        <f t="shared" si="177"/>
        <v/>
      </c>
      <c r="F61" s="218"/>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8"/>
        <v>41</v>
      </c>
      <c r="AL61" s="75">
        <f t="shared" si="179"/>
        <v>41</v>
      </c>
      <c r="AM61" s="75" t="str">
        <f t="shared" si="180"/>
        <v/>
      </c>
      <c r="AN61" s="75" t="str">
        <f t="shared" si="181"/>
        <v/>
      </c>
      <c r="AO61" s="75" t="str">
        <f t="shared" si="182"/>
        <v/>
      </c>
      <c r="AP61" s="75" t="str">
        <f t="shared" si="183"/>
        <v/>
      </c>
      <c r="AQ61" s="75" t="str">
        <f t="shared" si="184"/>
        <v/>
      </c>
      <c r="AR61" s="75" t="str">
        <f ca="1">IF(AA61="","",IF(COUNTIF(エラー23シート!$G$5:$G$79, OFFSET(I61,IF(H61="",0,-H61+1),0)*100+OFFSET(W61,IF(H61="",0,-H61+1),0)*10+AA61)&gt;0,23,""))</f>
        <v/>
      </c>
      <c r="AS61" s="75" t="str">
        <f t="shared" si="185"/>
        <v/>
      </c>
      <c r="AT61" s="75" t="str">
        <f t="shared" si="186"/>
        <v/>
      </c>
      <c r="AU61" s="75" t="str">
        <f t="shared" si="187"/>
        <v/>
      </c>
      <c r="AV61" s="75" t="str">
        <f t="shared" si="188"/>
        <v/>
      </c>
      <c r="AW61" s="75" t="str">
        <f t="shared" si="189"/>
        <v/>
      </c>
      <c r="AX61" s="75" t="str">
        <f t="shared" si="190"/>
        <v/>
      </c>
      <c r="AY61" s="75" t="str">
        <f t="shared" si="191"/>
        <v/>
      </c>
      <c r="AZ61" s="75" t="str">
        <f t="shared" si="192"/>
        <v/>
      </c>
      <c r="BA61" s="75" t="str">
        <f t="shared" si="193"/>
        <v/>
      </c>
      <c r="BB61" s="75" t="str">
        <f t="shared" si="194"/>
        <v/>
      </c>
      <c r="BC61" s="75" t="str">
        <f t="shared" si="195"/>
        <v/>
      </c>
      <c r="BD61" s="75" t="str">
        <f t="shared" si="196"/>
        <v/>
      </c>
      <c r="BE61" s="75" t="str">
        <f t="shared" si="197"/>
        <v/>
      </c>
      <c r="BF61" s="75" t="str">
        <f t="shared" si="198"/>
        <v/>
      </c>
      <c r="BG61" s="75" t="str">
        <f t="shared" si="199"/>
        <v/>
      </c>
      <c r="BH61" s="75" t="str">
        <f t="shared" si="200"/>
        <v/>
      </c>
      <c r="BI61" s="219" t="str">
        <f t="shared" si="201"/>
        <v/>
      </c>
      <c r="BJ61" s="75" t="str">
        <f t="shared" si="202"/>
        <v/>
      </c>
      <c r="BK61" s="75" t="str">
        <f>IF(OR(B61=0,AND(H61&gt;=2, H61&lt;=4, M61="")), "",
 IF(COUNTIF(エラー32シート!$B$5:$J$46,M61)=0,32,""))</f>
        <v/>
      </c>
      <c r="BL61" s="75" t="str">
        <f t="shared" si="203"/>
        <v/>
      </c>
      <c r="BM61" s="75" t="str">
        <f t="shared" si="204"/>
        <v/>
      </c>
      <c r="BN61" s="75" t="str">
        <f t="shared" si="205"/>
        <v/>
      </c>
      <c r="BO61" s="75" t="str">
        <f t="shared" si="206"/>
        <v/>
      </c>
      <c r="BP61" s="75" t="str">
        <f t="shared" si="75"/>
        <v/>
      </c>
      <c r="BQ61" s="75" t="str">
        <f t="shared" si="207"/>
        <v/>
      </c>
      <c r="BR61" s="75" t="str">
        <f t="shared" si="208"/>
        <v/>
      </c>
      <c r="BS61" s="75" t="str">
        <f t="shared" si="209"/>
        <v/>
      </c>
      <c r="BT61" s="75" t="str">
        <f t="shared" si="210"/>
        <v/>
      </c>
      <c r="BU61" s="75" t="str">
        <f t="shared" si="211"/>
        <v/>
      </c>
      <c r="BV61" s="75" t="str">
        <f t="shared" si="212"/>
        <v/>
      </c>
      <c r="BW61" s="75" t="str">
        <f t="shared" si="213"/>
        <v/>
      </c>
      <c r="BX61" s="75" t="str">
        <f t="shared" si="214"/>
        <v/>
      </c>
      <c r="BY61" s="75" t="str">
        <f t="shared" si="215"/>
        <v/>
      </c>
      <c r="BZ61" s="75" t="str">
        <f t="shared" si="216"/>
        <v/>
      </c>
      <c r="CA61" s="220" t="str">
        <f t="shared" si="217"/>
        <v/>
      </c>
      <c r="CB61" s="75" t="str">
        <f t="shared" si="218"/>
        <v/>
      </c>
      <c r="CC61" s="75" t="str">
        <f t="shared" si="219"/>
        <v/>
      </c>
      <c r="CD61" s="75" t="str">
        <f t="shared" ca="1" si="220"/>
        <v/>
      </c>
      <c r="CE61" s="75" t="str">
        <f t="shared" si="221"/>
        <v/>
      </c>
      <c r="CF61" s="75" t="str">
        <f t="shared" si="222"/>
        <v/>
      </c>
      <c r="CG61" s="75" t="str">
        <f t="shared" si="223"/>
        <v/>
      </c>
      <c r="CH61" s="75" t="str">
        <f t="shared" si="224"/>
        <v/>
      </c>
      <c r="CI61" s="75" t="str">
        <f t="shared" si="225"/>
        <v/>
      </c>
      <c r="CJ61" s="75" t="str">
        <f t="shared" si="226"/>
        <v/>
      </c>
      <c r="CK61" s="221">
        <f t="shared" si="227"/>
        <v>0</v>
      </c>
      <c r="CL61" s="75" t="str">
        <f t="shared" si="97"/>
        <v/>
      </c>
      <c r="CM61" s="75" t="str">
        <f t="shared" si="228"/>
        <v/>
      </c>
      <c r="CN61" s="75" t="str">
        <f t="shared" si="229"/>
        <v/>
      </c>
      <c r="CO61" s="75" t="str">
        <f t="shared" si="230"/>
        <v/>
      </c>
      <c r="CP61" s="75" t="str">
        <f t="shared" si="101"/>
        <v/>
      </c>
      <c r="CQ61" s="75" t="str">
        <f t="shared" si="102"/>
        <v/>
      </c>
      <c r="CR61" s="75" t="str">
        <f t="shared" si="103"/>
        <v/>
      </c>
      <c r="CS61" s="75" t="str">
        <f t="shared" si="104"/>
        <v/>
      </c>
      <c r="CT61" s="75" t="str">
        <f t="shared" si="105"/>
        <v/>
      </c>
      <c r="CU61" s="75" t="str">
        <f t="shared" si="106"/>
        <v/>
      </c>
      <c r="CV61" s="75" t="str">
        <f t="shared" si="231"/>
        <v/>
      </c>
      <c r="CW61" s="75" t="str">
        <f t="shared" si="232"/>
        <v/>
      </c>
      <c r="CX61" s="75" t="str">
        <f t="shared" si="233"/>
        <v/>
      </c>
      <c r="CY61" s="75" t="str">
        <f t="shared" si="234"/>
        <v/>
      </c>
      <c r="CZ61" s="75" t="str">
        <f t="shared" si="235"/>
        <v/>
      </c>
      <c r="DA61" s="75" t="str">
        <f t="shared" si="236"/>
        <v/>
      </c>
      <c r="DB61" s="75" t="str">
        <f t="shared" si="237"/>
        <v/>
      </c>
      <c r="DC61" s="75" t="str">
        <f t="shared" si="114"/>
        <v/>
      </c>
      <c r="DD61" s="75" t="str">
        <f t="shared" si="238"/>
        <v/>
      </c>
      <c r="DE61" s="75" t="str">
        <f t="shared" si="239"/>
        <v/>
      </c>
      <c r="DF61" s="75" t="str">
        <f t="shared" si="240"/>
        <v/>
      </c>
      <c r="DG61" s="75" t="str">
        <f t="shared" si="241"/>
        <v/>
      </c>
      <c r="DH61" s="75" t="str">
        <f t="shared" si="242"/>
        <v/>
      </c>
      <c r="DI61" s="75" t="str">
        <f t="shared" si="243"/>
        <v/>
      </c>
      <c r="DJ61" s="75" t="str">
        <f t="shared" si="121"/>
        <v/>
      </c>
      <c r="DK61" s="75" t="str">
        <f t="shared" si="122"/>
        <v/>
      </c>
      <c r="DL61" s="75" t="str">
        <f t="shared" si="12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75" t="str">
        <f t="shared" si="262"/>
        <v/>
      </c>
      <c r="EF61" s="221" t="str">
        <f t="shared" ca="1" si="263"/>
        <v/>
      </c>
      <c r="EG61" s="221" t="str">
        <f t="shared" ca="1" si="264"/>
        <v/>
      </c>
      <c r="EH61" s="75" t="str">
        <f t="shared" ca="1" si="265"/>
        <v/>
      </c>
      <c r="EI61" s="75" t="str">
        <f t="shared" ca="1" si="266"/>
        <v/>
      </c>
      <c r="EJ61" s="75" t="str">
        <f t="shared" ca="1" si="267"/>
        <v/>
      </c>
      <c r="EK61" s="75" t="str">
        <f t="shared" ca="1" si="282"/>
        <v/>
      </c>
      <c r="EL61" s="75" t="str">
        <f t="shared" ca="1" si="268"/>
        <v/>
      </c>
      <c r="EM61" s="75" t="str">
        <f t="shared" ca="1" si="269"/>
        <v/>
      </c>
      <c r="EN61" s="75" t="str">
        <f t="shared" ca="1" si="270"/>
        <v/>
      </c>
      <c r="EO61" s="75" t="str">
        <f t="shared" ca="1" si="271"/>
        <v/>
      </c>
      <c r="EP61" s="75" t="str">
        <f t="shared" ca="1" si="272"/>
        <v/>
      </c>
      <c r="EQ61" s="75" t="str">
        <f t="shared" ca="1" si="273"/>
        <v/>
      </c>
      <c r="ER61" s="75" t="str">
        <f t="shared" ca="1" si="274"/>
        <v/>
      </c>
      <c r="ES61" s="221">
        <f t="shared" si="275"/>
        <v>1</v>
      </c>
      <c r="ET61" s="75" t="str">
        <f t="shared" si="276"/>
        <v/>
      </c>
      <c r="EU61" s="75" t="str">
        <f>""</f>
        <v/>
      </c>
      <c r="EV61" s="75" t="str">
        <f>IF(AND(G61=1,COUNT(#REF!)=0), 70, "")</f>
        <v/>
      </c>
      <c r="EW61" s="75" t="str">
        <f t="shared" si="277"/>
        <v/>
      </c>
      <c r="EX61" s="221" t="str">
        <f>IF(B61=0,"",COUNTIF(ES$6:ES61,ES61))</f>
        <v/>
      </c>
      <c r="EY61" s="75" t="str">
        <f t="shared" si="278"/>
        <v/>
      </c>
      <c r="EZ61" s="222" t="str">
        <f t="shared" si="279"/>
        <v/>
      </c>
      <c r="FA61" s="75" t="str">
        <f t="shared" si="280"/>
        <v/>
      </c>
      <c r="FB61" s="75" t="str">
        <f t="shared" si="163"/>
        <v/>
      </c>
    </row>
    <row r="62" spans="1:158" ht="17.25">
      <c r="A62" s="27">
        <v>57</v>
      </c>
      <c r="B62" s="27">
        <f>COUNTIF('中間シート (2)'!M:M,行政集計シート※記入不要です!A62)</f>
        <v>0</v>
      </c>
      <c r="C62" s="217" t="str">
        <f>IF(OR(G62&lt;&gt;"",H62&lt;&gt;""),C61,"")</f>
        <v/>
      </c>
      <c r="D62" s="217" t="str">
        <f t="shared" si="176"/>
        <v/>
      </c>
      <c r="E62" s="217" t="str">
        <f t="shared" si="177"/>
        <v/>
      </c>
      <c r="F62" s="218"/>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8"/>
        <v>41</v>
      </c>
      <c r="AL62" s="75">
        <f t="shared" si="179"/>
        <v>41</v>
      </c>
      <c r="AM62" s="75" t="str">
        <f t="shared" si="180"/>
        <v/>
      </c>
      <c r="AN62" s="75" t="str">
        <f t="shared" si="181"/>
        <v/>
      </c>
      <c r="AO62" s="75" t="str">
        <f t="shared" si="182"/>
        <v/>
      </c>
      <c r="AP62" s="75" t="str">
        <f t="shared" si="183"/>
        <v/>
      </c>
      <c r="AQ62" s="75" t="str">
        <f t="shared" si="184"/>
        <v/>
      </c>
      <c r="AR62" s="75" t="str">
        <f ca="1">IF(AA62="","",IF(COUNTIF(エラー23シート!$G$5:$G$79, OFFSET(I62,IF(H62="",0,-H62+1),0)*100+OFFSET(W62,IF(H62="",0,-H62+1),0)*10+AA62)&gt;0,23,""))</f>
        <v/>
      </c>
      <c r="AS62" s="75" t="str">
        <f t="shared" si="185"/>
        <v/>
      </c>
      <c r="AT62" s="75" t="str">
        <f t="shared" si="186"/>
        <v/>
      </c>
      <c r="AU62" s="75" t="str">
        <f t="shared" si="187"/>
        <v/>
      </c>
      <c r="AV62" s="75" t="str">
        <f t="shared" si="188"/>
        <v/>
      </c>
      <c r="AW62" s="75" t="str">
        <f t="shared" si="189"/>
        <v/>
      </c>
      <c r="AX62" s="75" t="str">
        <f t="shared" si="190"/>
        <v/>
      </c>
      <c r="AY62" s="75" t="str">
        <f t="shared" si="191"/>
        <v/>
      </c>
      <c r="AZ62" s="75" t="str">
        <f t="shared" si="192"/>
        <v/>
      </c>
      <c r="BA62" s="75" t="str">
        <f t="shared" si="193"/>
        <v/>
      </c>
      <c r="BB62" s="75" t="str">
        <f t="shared" si="194"/>
        <v/>
      </c>
      <c r="BC62" s="75" t="str">
        <f t="shared" si="195"/>
        <v/>
      </c>
      <c r="BD62" s="75" t="str">
        <f t="shared" si="196"/>
        <v/>
      </c>
      <c r="BE62" s="75" t="str">
        <f t="shared" si="197"/>
        <v/>
      </c>
      <c r="BF62" s="75" t="str">
        <f t="shared" si="198"/>
        <v/>
      </c>
      <c r="BG62" s="75" t="str">
        <f t="shared" si="199"/>
        <v/>
      </c>
      <c r="BH62" s="75" t="str">
        <f t="shared" si="200"/>
        <v/>
      </c>
      <c r="BI62" s="219" t="str">
        <f t="shared" si="201"/>
        <v/>
      </c>
      <c r="BJ62" s="75" t="str">
        <f t="shared" si="202"/>
        <v/>
      </c>
      <c r="BK62" s="75" t="str">
        <f>IF(OR(B62=0,AND(H62&gt;=2, H62&lt;=4, M62="")), "",
 IF(COUNTIF(エラー32シート!$B$5:$J$46,M62)=0,32,""))</f>
        <v/>
      </c>
      <c r="BL62" s="75" t="str">
        <f t="shared" si="203"/>
        <v/>
      </c>
      <c r="BM62" s="75" t="str">
        <f t="shared" si="204"/>
        <v/>
      </c>
      <c r="BN62" s="75" t="str">
        <f t="shared" si="205"/>
        <v/>
      </c>
      <c r="BO62" s="75" t="str">
        <f t="shared" si="206"/>
        <v/>
      </c>
      <c r="BP62" s="75" t="str">
        <f t="shared" si="75"/>
        <v/>
      </c>
      <c r="BQ62" s="75" t="str">
        <f t="shared" si="207"/>
        <v/>
      </c>
      <c r="BR62" s="75" t="str">
        <f t="shared" si="208"/>
        <v/>
      </c>
      <c r="BS62" s="75" t="str">
        <f t="shared" si="209"/>
        <v/>
      </c>
      <c r="BT62" s="75" t="str">
        <f t="shared" si="210"/>
        <v/>
      </c>
      <c r="BU62" s="75" t="str">
        <f t="shared" si="211"/>
        <v/>
      </c>
      <c r="BV62" s="75" t="str">
        <f t="shared" si="212"/>
        <v/>
      </c>
      <c r="BW62" s="75" t="str">
        <f t="shared" si="213"/>
        <v/>
      </c>
      <c r="BX62" s="75" t="str">
        <f t="shared" si="214"/>
        <v/>
      </c>
      <c r="BY62" s="75" t="str">
        <f t="shared" si="215"/>
        <v/>
      </c>
      <c r="BZ62" s="75" t="str">
        <f t="shared" si="216"/>
        <v/>
      </c>
      <c r="CA62" s="220" t="str">
        <f t="shared" si="217"/>
        <v/>
      </c>
      <c r="CB62" s="75" t="str">
        <f t="shared" si="218"/>
        <v/>
      </c>
      <c r="CC62" s="75" t="str">
        <f t="shared" si="219"/>
        <v/>
      </c>
      <c r="CD62" s="75" t="str">
        <f t="shared" ca="1" si="220"/>
        <v/>
      </c>
      <c r="CE62" s="75" t="str">
        <f t="shared" si="221"/>
        <v/>
      </c>
      <c r="CF62" s="75" t="str">
        <f t="shared" si="222"/>
        <v/>
      </c>
      <c r="CG62" s="75" t="str">
        <f t="shared" si="223"/>
        <v/>
      </c>
      <c r="CH62" s="75" t="str">
        <f t="shared" si="224"/>
        <v/>
      </c>
      <c r="CI62" s="75" t="str">
        <f t="shared" si="225"/>
        <v/>
      </c>
      <c r="CJ62" s="75" t="str">
        <f t="shared" si="226"/>
        <v/>
      </c>
      <c r="CK62" s="221">
        <f t="shared" si="227"/>
        <v>0</v>
      </c>
      <c r="CL62" s="75" t="str">
        <f t="shared" si="97"/>
        <v/>
      </c>
      <c r="CM62" s="75" t="str">
        <f t="shared" si="228"/>
        <v/>
      </c>
      <c r="CN62" s="75" t="str">
        <f t="shared" si="229"/>
        <v/>
      </c>
      <c r="CO62" s="75" t="str">
        <f t="shared" si="230"/>
        <v/>
      </c>
      <c r="CP62" s="75" t="str">
        <f t="shared" si="101"/>
        <v/>
      </c>
      <c r="CQ62" s="75" t="str">
        <f t="shared" si="102"/>
        <v/>
      </c>
      <c r="CR62" s="75" t="str">
        <f t="shared" si="103"/>
        <v/>
      </c>
      <c r="CS62" s="75" t="str">
        <f t="shared" si="104"/>
        <v/>
      </c>
      <c r="CT62" s="75" t="str">
        <f t="shared" si="105"/>
        <v/>
      </c>
      <c r="CU62" s="75" t="str">
        <f t="shared" si="106"/>
        <v/>
      </c>
      <c r="CV62" s="75" t="str">
        <f t="shared" si="231"/>
        <v/>
      </c>
      <c r="CW62" s="75" t="str">
        <f t="shared" si="232"/>
        <v/>
      </c>
      <c r="CX62" s="75" t="str">
        <f t="shared" si="233"/>
        <v/>
      </c>
      <c r="CY62" s="75" t="str">
        <f t="shared" si="234"/>
        <v/>
      </c>
      <c r="CZ62" s="75" t="str">
        <f t="shared" si="235"/>
        <v/>
      </c>
      <c r="DA62" s="75" t="str">
        <f t="shared" si="236"/>
        <v/>
      </c>
      <c r="DB62" s="75" t="str">
        <f t="shared" si="237"/>
        <v/>
      </c>
      <c r="DC62" s="75" t="str">
        <f t="shared" si="114"/>
        <v/>
      </c>
      <c r="DD62" s="75" t="str">
        <f t="shared" si="238"/>
        <v/>
      </c>
      <c r="DE62" s="75" t="str">
        <f t="shared" si="239"/>
        <v/>
      </c>
      <c r="DF62" s="75" t="str">
        <f t="shared" si="240"/>
        <v/>
      </c>
      <c r="DG62" s="75" t="str">
        <f t="shared" si="241"/>
        <v/>
      </c>
      <c r="DH62" s="75" t="str">
        <f t="shared" si="242"/>
        <v/>
      </c>
      <c r="DI62" s="75" t="str">
        <f t="shared" si="243"/>
        <v/>
      </c>
      <c r="DJ62" s="75" t="str">
        <f t="shared" si="121"/>
        <v/>
      </c>
      <c r="DK62" s="75" t="str">
        <f t="shared" si="122"/>
        <v/>
      </c>
      <c r="DL62" s="75" t="str">
        <f t="shared" si="12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75" t="str">
        <f t="shared" si="262"/>
        <v/>
      </c>
      <c r="EF62" s="221" t="str">
        <f t="shared" ca="1" si="263"/>
        <v/>
      </c>
      <c r="EG62" s="221" t="str">
        <f t="shared" ca="1" si="264"/>
        <v/>
      </c>
      <c r="EH62" s="75" t="str">
        <f t="shared" ca="1" si="265"/>
        <v/>
      </c>
      <c r="EI62" s="75" t="str">
        <f t="shared" ca="1" si="266"/>
        <v/>
      </c>
      <c r="EJ62" s="75" t="str">
        <f t="shared" ca="1" si="267"/>
        <v/>
      </c>
      <c r="EK62" s="75" t="str">
        <f t="shared" ca="1" si="282"/>
        <v/>
      </c>
      <c r="EL62" s="75" t="str">
        <f t="shared" ca="1" si="268"/>
        <v/>
      </c>
      <c r="EM62" s="75" t="str">
        <f t="shared" ca="1" si="269"/>
        <v/>
      </c>
      <c r="EN62" s="75" t="str">
        <f t="shared" ca="1" si="270"/>
        <v/>
      </c>
      <c r="EO62" s="75" t="str">
        <f t="shared" ca="1" si="271"/>
        <v/>
      </c>
      <c r="EP62" s="75" t="str">
        <f t="shared" ca="1" si="272"/>
        <v/>
      </c>
      <c r="EQ62" s="75" t="str">
        <f t="shared" ca="1" si="273"/>
        <v/>
      </c>
      <c r="ER62" s="75" t="str">
        <f t="shared" ca="1" si="274"/>
        <v/>
      </c>
      <c r="ES62" s="221">
        <f t="shared" si="275"/>
        <v>1</v>
      </c>
      <c r="ET62" s="75" t="str">
        <f t="shared" si="276"/>
        <v/>
      </c>
      <c r="EU62" s="75" t="str">
        <f>""</f>
        <v/>
      </c>
      <c r="EV62" s="75" t="str">
        <f>IF(AND(G62=1,COUNT(#REF!)=0), 70, "")</f>
        <v/>
      </c>
      <c r="EW62" s="75" t="str">
        <f t="shared" si="277"/>
        <v/>
      </c>
      <c r="EX62" s="221" t="str">
        <f>IF(B62=0,"",COUNTIF(ES$6:ES62,ES62))</f>
        <v/>
      </c>
      <c r="EY62" s="75" t="str">
        <f t="shared" si="278"/>
        <v/>
      </c>
      <c r="EZ62" s="222" t="str">
        <f t="shared" si="279"/>
        <v/>
      </c>
      <c r="FA62" s="75" t="str">
        <f t="shared" si="280"/>
        <v/>
      </c>
      <c r="FB62" s="75" t="str">
        <f t="shared" si="163"/>
        <v/>
      </c>
    </row>
    <row r="63" spans="1:158" ht="17.25">
      <c r="A63" s="27">
        <v>58</v>
      </c>
      <c r="B63" s="27">
        <f>COUNTIF('中間シート (2)'!M:M,行政集計シート※記入不要です!A63)</f>
        <v>0</v>
      </c>
      <c r="C63" s="217" t="str">
        <f>IF(OR(G63&lt;&gt;"",H63&lt;&gt;""),C62,"")</f>
        <v/>
      </c>
      <c r="D63" s="217" t="str">
        <f t="shared" si="176"/>
        <v/>
      </c>
      <c r="E63" s="217" t="str">
        <f t="shared" si="177"/>
        <v/>
      </c>
      <c r="F63" s="218"/>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8"/>
        <v>41</v>
      </c>
      <c r="AL63" s="75">
        <f t="shared" si="179"/>
        <v>41</v>
      </c>
      <c r="AM63" s="75" t="str">
        <f t="shared" si="180"/>
        <v/>
      </c>
      <c r="AN63" s="75" t="str">
        <f t="shared" si="181"/>
        <v/>
      </c>
      <c r="AO63" s="75" t="str">
        <f t="shared" si="182"/>
        <v/>
      </c>
      <c r="AP63" s="75" t="str">
        <f t="shared" si="183"/>
        <v/>
      </c>
      <c r="AQ63" s="75" t="str">
        <f t="shared" si="184"/>
        <v/>
      </c>
      <c r="AR63" s="75" t="str">
        <f ca="1">IF(AA63="","",IF(COUNTIF(エラー23シート!$G$5:$G$79, OFFSET(I63,IF(H63="",0,-H63+1),0)*100+OFFSET(W63,IF(H63="",0,-H63+1),0)*10+AA63)&gt;0,23,""))</f>
        <v/>
      </c>
      <c r="AS63" s="75" t="str">
        <f t="shared" si="185"/>
        <v/>
      </c>
      <c r="AT63" s="75" t="str">
        <f t="shared" si="186"/>
        <v/>
      </c>
      <c r="AU63" s="75" t="str">
        <f t="shared" si="187"/>
        <v/>
      </c>
      <c r="AV63" s="75" t="str">
        <f t="shared" si="188"/>
        <v/>
      </c>
      <c r="AW63" s="75" t="str">
        <f t="shared" si="189"/>
        <v/>
      </c>
      <c r="AX63" s="75" t="str">
        <f t="shared" si="190"/>
        <v/>
      </c>
      <c r="AY63" s="75" t="str">
        <f t="shared" si="191"/>
        <v/>
      </c>
      <c r="AZ63" s="75" t="str">
        <f t="shared" si="192"/>
        <v/>
      </c>
      <c r="BA63" s="75" t="str">
        <f t="shared" si="193"/>
        <v/>
      </c>
      <c r="BB63" s="75" t="str">
        <f t="shared" si="194"/>
        <v/>
      </c>
      <c r="BC63" s="75" t="str">
        <f t="shared" si="195"/>
        <v/>
      </c>
      <c r="BD63" s="75" t="str">
        <f t="shared" si="196"/>
        <v/>
      </c>
      <c r="BE63" s="75" t="str">
        <f t="shared" si="197"/>
        <v/>
      </c>
      <c r="BF63" s="75" t="str">
        <f t="shared" si="198"/>
        <v/>
      </c>
      <c r="BG63" s="75" t="str">
        <f t="shared" si="199"/>
        <v/>
      </c>
      <c r="BH63" s="75" t="str">
        <f t="shared" si="200"/>
        <v/>
      </c>
      <c r="BI63" s="219" t="str">
        <f t="shared" si="201"/>
        <v/>
      </c>
      <c r="BJ63" s="75" t="str">
        <f t="shared" si="202"/>
        <v/>
      </c>
      <c r="BK63" s="75" t="str">
        <f>IF(OR(B63=0,AND(H63&gt;=2, H63&lt;=4, M63="")), "",
 IF(COUNTIF(エラー32シート!$B$5:$J$46,M63)=0,32,""))</f>
        <v/>
      </c>
      <c r="BL63" s="75" t="str">
        <f t="shared" si="203"/>
        <v/>
      </c>
      <c r="BM63" s="75" t="str">
        <f t="shared" si="204"/>
        <v/>
      </c>
      <c r="BN63" s="75" t="str">
        <f t="shared" si="205"/>
        <v/>
      </c>
      <c r="BO63" s="75" t="str">
        <f t="shared" si="206"/>
        <v/>
      </c>
      <c r="BP63" s="75" t="str">
        <f t="shared" si="75"/>
        <v/>
      </c>
      <c r="BQ63" s="75" t="str">
        <f t="shared" si="207"/>
        <v/>
      </c>
      <c r="BR63" s="75" t="str">
        <f t="shared" si="208"/>
        <v/>
      </c>
      <c r="BS63" s="75" t="str">
        <f t="shared" si="209"/>
        <v/>
      </c>
      <c r="BT63" s="75" t="str">
        <f t="shared" si="210"/>
        <v/>
      </c>
      <c r="BU63" s="75" t="str">
        <f t="shared" si="211"/>
        <v/>
      </c>
      <c r="BV63" s="75" t="str">
        <f t="shared" si="212"/>
        <v/>
      </c>
      <c r="BW63" s="75" t="str">
        <f t="shared" si="213"/>
        <v/>
      </c>
      <c r="BX63" s="75" t="str">
        <f t="shared" si="214"/>
        <v/>
      </c>
      <c r="BY63" s="75" t="str">
        <f t="shared" si="215"/>
        <v/>
      </c>
      <c r="BZ63" s="75" t="str">
        <f t="shared" si="216"/>
        <v/>
      </c>
      <c r="CA63" s="220" t="str">
        <f t="shared" si="217"/>
        <v/>
      </c>
      <c r="CB63" s="75" t="str">
        <f t="shared" si="218"/>
        <v/>
      </c>
      <c r="CC63" s="75" t="str">
        <f t="shared" si="219"/>
        <v/>
      </c>
      <c r="CD63" s="75" t="str">
        <f t="shared" ca="1" si="220"/>
        <v/>
      </c>
      <c r="CE63" s="75" t="str">
        <f t="shared" si="221"/>
        <v/>
      </c>
      <c r="CF63" s="75" t="str">
        <f t="shared" si="222"/>
        <v/>
      </c>
      <c r="CG63" s="75" t="str">
        <f t="shared" si="223"/>
        <v/>
      </c>
      <c r="CH63" s="75" t="str">
        <f t="shared" si="224"/>
        <v/>
      </c>
      <c r="CI63" s="75" t="str">
        <f t="shared" si="225"/>
        <v/>
      </c>
      <c r="CJ63" s="75" t="str">
        <f t="shared" si="226"/>
        <v/>
      </c>
      <c r="CK63" s="221">
        <f t="shared" si="227"/>
        <v>0</v>
      </c>
      <c r="CL63" s="75" t="str">
        <f t="shared" si="97"/>
        <v/>
      </c>
      <c r="CM63" s="75" t="str">
        <f t="shared" si="228"/>
        <v/>
      </c>
      <c r="CN63" s="75" t="str">
        <f t="shared" si="229"/>
        <v/>
      </c>
      <c r="CO63" s="75" t="str">
        <f t="shared" si="230"/>
        <v/>
      </c>
      <c r="CP63" s="75" t="str">
        <f t="shared" si="101"/>
        <v/>
      </c>
      <c r="CQ63" s="75" t="str">
        <f t="shared" si="102"/>
        <v/>
      </c>
      <c r="CR63" s="75" t="str">
        <f t="shared" si="103"/>
        <v/>
      </c>
      <c r="CS63" s="75" t="str">
        <f t="shared" si="104"/>
        <v/>
      </c>
      <c r="CT63" s="75" t="str">
        <f t="shared" si="105"/>
        <v/>
      </c>
      <c r="CU63" s="75" t="str">
        <f t="shared" si="106"/>
        <v/>
      </c>
      <c r="CV63" s="75" t="str">
        <f t="shared" si="231"/>
        <v/>
      </c>
      <c r="CW63" s="75" t="str">
        <f t="shared" si="232"/>
        <v/>
      </c>
      <c r="CX63" s="75" t="str">
        <f t="shared" si="233"/>
        <v/>
      </c>
      <c r="CY63" s="75" t="str">
        <f t="shared" si="234"/>
        <v/>
      </c>
      <c r="CZ63" s="75" t="str">
        <f t="shared" si="235"/>
        <v/>
      </c>
      <c r="DA63" s="75" t="str">
        <f t="shared" si="236"/>
        <v/>
      </c>
      <c r="DB63" s="75" t="str">
        <f t="shared" si="237"/>
        <v/>
      </c>
      <c r="DC63" s="75" t="str">
        <f t="shared" si="114"/>
        <v/>
      </c>
      <c r="DD63" s="75" t="str">
        <f t="shared" si="238"/>
        <v/>
      </c>
      <c r="DE63" s="75" t="str">
        <f t="shared" si="239"/>
        <v/>
      </c>
      <c r="DF63" s="75" t="str">
        <f t="shared" si="240"/>
        <v/>
      </c>
      <c r="DG63" s="75" t="str">
        <f t="shared" si="241"/>
        <v/>
      </c>
      <c r="DH63" s="75" t="str">
        <f t="shared" si="242"/>
        <v/>
      </c>
      <c r="DI63" s="75" t="str">
        <f t="shared" si="243"/>
        <v/>
      </c>
      <c r="DJ63" s="75" t="str">
        <f t="shared" si="121"/>
        <v/>
      </c>
      <c r="DK63" s="75" t="str">
        <f t="shared" si="122"/>
        <v/>
      </c>
      <c r="DL63" s="75" t="str">
        <f t="shared" si="12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75" t="str">
        <f t="shared" si="262"/>
        <v/>
      </c>
      <c r="EF63" s="221" t="str">
        <f t="shared" ca="1" si="263"/>
        <v/>
      </c>
      <c r="EG63" s="221" t="str">
        <f t="shared" ca="1" si="264"/>
        <v/>
      </c>
      <c r="EH63" s="75" t="str">
        <f t="shared" ca="1" si="265"/>
        <v/>
      </c>
      <c r="EI63" s="75" t="str">
        <f t="shared" ca="1" si="266"/>
        <v/>
      </c>
      <c r="EJ63" s="75" t="str">
        <f t="shared" ca="1" si="267"/>
        <v/>
      </c>
      <c r="EK63" s="75" t="str">
        <f t="shared" ca="1" si="282"/>
        <v/>
      </c>
      <c r="EL63" s="75" t="str">
        <f t="shared" ca="1" si="268"/>
        <v/>
      </c>
      <c r="EM63" s="75" t="str">
        <f t="shared" ca="1" si="269"/>
        <v/>
      </c>
      <c r="EN63" s="75" t="str">
        <f t="shared" ca="1" si="270"/>
        <v/>
      </c>
      <c r="EO63" s="75" t="str">
        <f t="shared" ca="1" si="271"/>
        <v/>
      </c>
      <c r="EP63" s="75" t="str">
        <f t="shared" ca="1" si="272"/>
        <v/>
      </c>
      <c r="EQ63" s="75" t="str">
        <f t="shared" ca="1" si="273"/>
        <v/>
      </c>
      <c r="ER63" s="75" t="str">
        <f t="shared" ca="1" si="274"/>
        <v/>
      </c>
      <c r="ES63" s="221">
        <f t="shared" si="275"/>
        <v>1</v>
      </c>
      <c r="ET63" s="75" t="str">
        <f t="shared" si="276"/>
        <v/>
      </c>
      <c r="EU63" s="75" t="str">
        <f>""</f>
        <v/>
      </c>
      <c r="EV63" s="75" t="str">
        <f>IF(AND(G63=1,COUNT(#REF!)=0), 70, "")</f>
        <v/>
      </c>
      <c r="EW63" s="75" t="str">
        <f t="shared" si="277"/>
        <v/>
      </c>
      <c r="EX63" s="221" t="str">
        <f>IF(B63=0,"",COUNTIF(ES$6:ES63,ES63))</f>
        <v/>
      </c>
      <c r="EY63" s="75" t="str">
        <f t="shared" si="278"/>
        <v/>
      </c>
      <c r="EZ63" s="222" t="str">
        <f t="shared" si="279"/>
        <v/>
      </c>
      <c r="FA63" s="75" t="str">
        <f t="shared" si="280"/>
        <v/>
      </c>
      <c r="FB63" s="75" t="str">
        <f>(IF(AND(G63=1,G64="",AA63&lt;&gt;""),IF(AA63=AA64,18,IF(G65="",IF(OR(AA64=AA65,AA65=AA63),18,IF(#REF!="",IF(OR(AA63=#REF!,AA64=#REF!,AA65=#REF!),18,""),"")),"")),""))</f>
        <v/>
      </c>
    </row>
    <row r="64" spans="1:158" ht="17.25">
      <c r="A64" s="27">
        <v>59</v>
      </c>
      <c r="B64" s="27">
        <f>COUNTIF('中間シート (2)'!M:M,行政集計シート※記入不要です!A64)</f>
        <v>0</v>
      </c>
      <c r="C64" s="217" t="str">
        <f t="shared" si="281"/>
        <v/>
      </c>
      <c r="D64" s="217" t="str">
        <f t="shared" si="176"/>
        <v/>
      </c>
      <c r="E64" s="217" t="str">
        <f t="shared" si="177"/>
        <v/>
      </c>
      <c r="F64" s="218"/>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8"/>
        <v>41</v>
      </c>
      <c r="AL64" s="75">
        <f t="shared" si="179"/>
        <v>41</v>
      </c>
      <c r="AM64" s="75" t="str">
        <f t="shared" si="180"/>
        <v/>
      </c>
      <c r="AN64" s="75" t="str">
        <f t="shared" si="181"/>
        <v/>
      </c>
      <c r="AO64" s="75" t="str">
        <f t="shared" si="182"/>
        <v/>
      </c>
      <c r="AP64" s="75" t="str">
        <f t="shared" si="183"/>
        <v/>
      </c>
      <c r="AQ64" s="75" t="str">
        <f t="shared" si="184"/>
        <v/>
      </c>
      <c r="AR64" s="75" t="str">
        <f ca="1">IF(AA64="","",IF(COUNTIF(エラー23シート!$G$5:$G$79, OFFSET(I64,IF(H64="",0,-H64+1),0)*100+OFFSET(W64,IF(H64="",0,-H64+1),0)*10+AA64)&gt;0,23,""))</f>
        <v/>
      </c>
      <c r="AS64" s="75" t="str">
        <f t="shared" si="185"/>
        <v/>
      </c>
      <c r="AT64" s="75" t="str">
        <f t="shared" si="186"/>
        <v/>
      </c>
      <c r="AU64" s="75" t="str">
        <f t="shared" si="187"/>
        <v/>
      </c>
      <c r="AV64" s="75" t="str">
        <f t="shared" si="188"/>
        <v/>
      </c>
      <c r="AW64" s="75" t="str">
        <f t="shared" si="189"/>
        <v/>
      </c>
      <c r="AX64" s="75" t="str">
        <f t="shared" si="190"/>
        <v/>
      </c>
      <c r="AY64" s="75" t="str">
        <f t="shared" si="191"/>
        <v/>
      </c>
      <c r="AZ64" s="75" t="str">
        <f t="shared" si="192"/>
        <v/>
      </c>
      <c r="BA64" s="75" t="str">
        <f t="shared" si="193"/>
        <v/>
      </c>
      <c r="BB64" s="75" t="str">
        <f t="shared" si="194"/>
        <v/>
      </c>
      <c r="BC64" s="75" t="str">
        <f t="shared" si="195"/>
        <v/>
      </c>
      <c r="BD64" s="75" t="str">
        <f t="shared" si="196"/>
        <v/>
      </c>
      <c r="BE64" s="75" t="str">
        <f t="shared" si="197"/>
        <v/>
      </c>
      <c r="BF64" s="75" t="str">
        <f t="shared" si="198"/>
        <v/>
      </c>
      <c r="BG64" s="75" t="str">
        <f t="shared" si="199"/>
        <v/>
      </c>
      <c r="BH64" s="75" t="str">
        <f t="shared" si="200"/>
        <v/>
      </c>
      <c r="BI64" s="219" t="str">
        <f t="shared" si="201"/>
        <v/>
      </c>
      <c r="BJ64" s="75" t="str">
        <f t="shared" si="202"/>
        <v/>
      </c>
      <c r="BK64" s="75" t="str">
        <f>IF(OR(B64=0,AND(H64&gt;=2, H64&lt;=4, M64="")), "",
 IF(COUNTIF(エラー32シート!$B$5:$J$46,M64)=0,32,""))</f>
        <v/>
      </c>
      <c r="BL64" s="75" t="str">
        <f t="shared" si="203"/>
        <v/>
      </c>
      <c r="BM64" s="75" t="str">
        <f t="shared" si="204"/>
        <v/>
      </c>
      <c r="BN64" s="75" t="str">
        <f t="shared" si="205"/>
        <v/>
      </c>
      <c r="BO64" s="75" t="str">
        <f t="shared" si="206"/>
        <v/>
      </c>
      <c r="BP64" s="75" t="str">
        <f t="shared" si="75"/>
        <v/>
      </c>
      <c r="BQ64" s="75" t="str">
        <f t="shared" si="207"/>
        <v/>
      </c>
      <c r="BR64" s="75" t="str">
        <f t="shared" si="208"/>
        <v/>
      </c>
      <c r="BS64" s="75" t="str">
        <f t="shared" si="209"/>
        <v/>
      </c>
      <c r="BT64" s="75" t="str">
        <f t="shared" si="210"/>
        <v/>
      </c>
      <c r="BU64" s="75" t="str">
        <f t="shared" si="211"/>
        <v/>
      </c>
      <c r="BV64" s="75" t="str">
        <f t="shared" si="212"/>
        <v/>
      </c>
      <c r="BW64" s="75" t="str">
        <f t="shared" si="213"/>
        <v/>
      </c>
      <c r="BX64" s="75" t="str">
        <f t="shared" si="214"/>
        <v/>
      </c>
      <c r="BY64" s="75" t="str">
        <f t="shared" si="215"/>
        <v/>
      </c>
      <c r="BZ64" s="75" t="str">
        <f t="shared" si="216"/>
        <v/>
      </c>
      <c r="CA64" s="220" t="str">
        <f t="shared" si="217"/>
        <v/>
      </c>
      <c r="CB64" s="75" t="str">
        <f t="shared" si="218"/>
        <v/>
      </c>
      <c r="CC64" s="75" t="str">
        <f t="shared" si="219"/>
        <v/>
      </c>
      <c r="CD64" s="75" t="str">
        <f t="shared" ca="1" si="220"/>
        <v/>
      </c>
      <c r="CE64" s="75" t="str">
        <f t="shared" si="221"/>
        <v/>
      </c>
      <c r="CF64" s="75" t="str">
        <f t="shared" si="222"/>
        <v/>
      </c>
      <c r="CG64" s="75" t="str">
        <f t="shared" si="223"/>
        <v/>
      </c>
      <c r="CH64" s="75" t="str">
        <f t="shared" si="224"/>
        <v/>
      </c>
      <c r="CI64" s="75" t="str">
        <f t="shared" si="225"/>
        <v/>
      </c>
      <c r="CJ64" s="75" t="str">
        <f t="shared" si="226"/>
        <v/>
      </c>
      <c r="CK64" s="221">
        <f t="shared" si="227"/>
        <v>0</v>
      </c>
      <c r="CL64" s="75" t="str">
        <f t="shared" si="97"/>
        <v/>
      </c>
      <c r="CM64" s="75" t="str">
        <f t="shared" si="228"/>
        <v/>
      </c>
      <c r="CN64" s="75" t="str">
        <f t="shared" si="229"/>
        <v/>
      </c>
      <c r="CO64" s="75" t="str">
        <f t="shared" si="230"/>
        <v/>
      </c>
      <c r="CP64" s="75" t="str">
        <f t="shared" si="101"/>
        <v/>
      </c>
      <c r="CQ64" s="75" t="str">
        <f t="shared" si="102"/>
        <v/>
      </c>
      <c r="CR64" s="75" t="str">
        <f t="shared" si="103"/>
        <v/>
      </c>
      <c r="CS64" s="75" t="str">
        <f t="shared" si="104"/>
        <v/>
      </c>
      <c r="CT64" s="75" t="str">
        <f t="shared" si="105"/>
        <v/>
      </c>
      <c r="CU64" s="75" t="str">
        <f t="shared" si="106"/>
        <v/>
      </c>
      <c r="CV64" s="75" t="str">
        <f t="shared" si="231"/>
        <v/>
      </c>
      <c r="CW64" s="75" t="str">
        <f t="shared" si="232"/>
        <v/>
      </c>
      <c r="CX64" s="75" t="str">
        <f t="shared" si="233"/>
        <v/>
      </c>
      <c r="CY64" s="75" t="str">
        <f t="shared" si="234"/>
        <v/>
      </c>
      <c r="CZ64" s="75" t="str">
        <f t="shared" si="235"/>
        <v/>
      </c>
      <c r="DA64" s="75" t="str">
        <f t="shared" si="236"/>
        <v/>
      </c>
      <c r="DB64" s="75" t="str">
        <f t="shared" si="237"/>
        <v/>
      </c>
      <c r="DC64" s="75" t="str">
        <f t="shared" si="114"/>
        <v/>
      </c>
      <c r="DD64" s="75" t="str">
        <f t="shared" si="238"/>
        <v/>
      </c>
      <c r="DE64" s="75" t="str">
        <f t="shared" si="239"/>
        <v/>
      </c>
      <c r="DF64" s="75" t="str">
        <f t="shared" si="240"/>
        <v/>
      </c>
      <c r="DG64" s="75" t="str">
        <f t="shared" si="241"/>
        <v/>
      </c>
      <c r="DH64" s="75" t="str">
        <f t="shared" si="242"/>
        <v/>
      </c>
      <c r="DI64" s="75" t="str">
        <f t="shared" si="243"/>
        <v/>
      </c>
      <c r="DJ64" s="75" t="str">
        <f t="shared" si="121"/>
        <v/>
      </c>
      <c r="DK64" s="75" t="str">
        <f t="shared" si="122"/>
        <v/>
      </c>
      <c r="DL64" s="75" t="str">
        <f t="shared" si="12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75" t="str">
        <f t="shared" si="262"/>
        <v/>
      </c>
      <c r="EF64" s="221" t="str">
        <f t="shared" ca="1" si="263"/>
        <v/>
      </c>
      <c r="EG64" s="221" t="str">
        <f t="shared" ca="1" si="264"/>
        <v/>
      </c>
      <c r="EH64" s="75" t="str">
        <f t="shared" ca="1" si="265"/>
        <v/>
      </c>
      <c r="EI64" s="75" t="str">
        <f t="shared" ca="1" si="266"/>
        <v/>
      </c>
      <c r="EJ64" s="75" t="str">
        <f t="shared" ca="1" si="267"/>
        <v/>
      </c>
      <c r="EK64" s="75" t="str">
        <f t="shared" ca="1" si="282"/>
        <v/>
      </c>
      <c r="EL64" s="75" t="str">
        <f t="shared" ca="1" si="268"/>
        <v/>
      </c>
      <c r="EM64" s="75" t="str">
        <f t="shared" ca="1" si="269"/>
        <v/>
      </c>
      <c r="EN64" s="75" t="str">
        <f t="shared" ca="1" si="270"/>
        <v/>
      </c>
      <c r="EO64" s="75" t="str">
        <f t="shared" ca="1" si="271"/>
        <v/>
      </c>
      <c r="EP64" s="75" t="str">
        <f t="shared" ca="1" si="272"/>
        <v/>
      </c>
      <c r="EQ64" s="75" t="str">
        <f t="shared" ca="1" si="273"/>
        <v/>
      </c>
      <c r="ER64" s="75" t="str">
        <f t="shared" ca="1" si="274"/>
        <v/>
      </c>
      <c r="ES64" s="221">
        <f t="shared" si="275"/>
        <v>1</v>
      </c>
      <c r="ET64" s="75" t="str">
        <f t="shared" si="276"/>
        <v/>
      </c>
      <c r="EU64" s="75" t="str">
        <f>""</f>
        <v/>
      </c>
      <c r="EV64" s="75" t="str">
        <f>IF(AND(G64=1,COUNT(#REF!)=0), 70, "")</f>
        <v/>
      </c>
      <c r="EW64" s="75" t="str">
        <f t="shared" si="277"/>
        <v/>
      </c>
      <c r="EX64" s="221" t="str">
        <f>IF(B64=0,"",COUNTIF(ES$6:ES64,ES64))</f>
        <v/>
      </c>
      <c r="EY64" s="75" t="str">
        <f t="shared" si="278"/>
        <v/>
      </c>
      <c r="EZ64" s="222" t="str">
        <f t="shared" si="279"/>
        <v/>
      </c>
      <c r="FA64" s="75" t="str">
        <f t="shared" si="280"/>
        <v/>
      </c>
      <c r="FB64" s="75" t="str">
        <f>(IF(AND(G64=1,G65="",AA64&lt;&gt;""),IF(AA64=AA65,18,IF(#REF!="",IF(OR(AA65=#REF!,#REF!=AA64),18,IF(#REF!="",IF(OR(AA64=#REF!,AA65=#REF!,#REF!=#REF!),18,""),"")),"")),""))</f>
        <v/>
      </c>
    </row>
    <row r="65" spans="1:158" ht="17.25">
      <c r="A65" s="27">
        <v>60</v>
      </c>
      <c r="B65" s="27">
        <f>COUNTIF('中間シート (2)'!M:M,行政集計シート※記入不要です!A65)</f>
        <v>0</v>
      </c>
      <c r="C65" s="217" t="str">
        <f>IF(OR(G65&lt;&gt;"",H65&lt;&gt;""),C64,"")</f>
        <v/>
      </c>
      <c r="D65" s="217" t="str">
        <f t="shared" si="176"/>
        <v/>
      </c>
      <c r="E65" s="217" t="str">
        <f t="shared" si="177"/>
        <v/>
      </c>
      <c r="F65" s="218"/>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8"/>
        <v>41</v>
      </c>
      <c r="AL65" s="75">
        <f t="shared" si="179"/>
        <v>41</v>
      </c>
      <c r="AM65" s="75" t="str">
        <f t="shared" si="180"/>
        <v/>
      </c>
      <c r="AN65" s="75" t="str">
        <f t="shared" si="181"/>
        <v/>
      </c>
      <c r="AO65" s="75" t="str">
        <f t="shared" si="182"/>
        <v/>
      </c>
      <c r="AP65" s="75" t="str">
        <f t="shared" si="183"/>
        <v/>
      </c>
      <c r="AQ65" s="75" t="str">
        <f t="shared" si="184"/>
        <v/>
      </c>
      <c r="AR65" s="75" t="str">
        <f ca="1">IF(AA65="","",IF(COUNTIF(エラー23シート!$G$5:$G$79, OFFSET(I65,IF(H65="",0,-H65+1),0)*100+OFFSET(W65,IF(H65="",0,-H65+1),0)*10+AA65)&gt;0,23,""))</f>
        <v/>
      </c>
      <c r="AS65" s="75" t="str">
        <f t="shared" si="185"/>
        <v/>
      </c>
      <c r="AT65" s="75" t="str">
        <f t="shared" si="186"/>
        <v/>
      </c>
      <c r="AU65" s="75" t="str">
        <f t="shared" si="187"/>
        <v/>
      </c>
      <c r="AV65" s="75" t="str">
        <f t="shared" si="188"/>
        <v/>
      </c>
      <c r="AW65" s="75" t="str">
        <f t="shared" si="189"/>
        <v/>
      </c>
      <c r="AX65" s="75" t="str">
        <f t="shared" si="190"/>
        <v/>
      </c>
      <c r="AY65" s="75" t="str">
        <f t="shared" si="191"/>
        <v/>
      </c>
      <c r="AZ65" s="75" t="str">
        <f t="shared" si="192"/>
        <v/>
      </c>
      <c r="BA65" s="75" t="str">
        <f t="shared" si="193"/>
        <v/>
      </c>
      <c r="BB65" s="75" t="str">
        <f t="shared" si="194"/>
        <v/>
      </c>
      <c r="BC65" s="75" t="str">
        <f t="shared" si="195"/>
        <v/>
      </c>
      <c r="BD65" s="75" t="str">
        <f t="shared" si="196"/>
        <v/>
      </c>
      <c r="BE65" s="75" t="str">
        <f t="shared" si="197"/>
        <v/>
      </c>
      <c r="BF65" s="75" t="str">
        <f t="shared" si="198"/>
        <v/>
      </c>
      <c r="BG65" s="75" t="str">
        <f t="shared" si="199"/>
        <v/>
      </c>
      <c r="BH65" s="75" t="str">
        <f t="shared" si="200"/>
        <v/>
      </c>
      <c r="BI65" s="219" t="str">
        <f t="shared" si="201"/>
        <v/>
      </c>
      <c r="BJ65" s="75" t="str">
        <f t="shared" si="202"/>
        <v/>
      </c>
      <c r="BK65" s="75" t="str">
        <f>IF(OR(B65=0,AND(H65&gt;=2, H65&lt;=4, M65="")), "",
 IF(COUNTIF(エラー32シート!$B$5:$J$46,M65)=0,32,""))</f>
        <v/>
      </c>
      <c r="BL65" s="75" t="str">
        <f t="shared" si="203"/>
        <v/>
      </c>
      <c r="BM65" s="75" t="str">
        <f t="shared" si="204"/>
        <v/>
      </c>
      <c r="BN65" s="75" t="str">
        <f t="shared" si="205"/>
        <v/>
      </c>
      <c r="BO65" s="75" t="str">
        <f t="shared" si="206"/>
        <v/>
      </c>
      <c r="BP65" s="75" t="str">
        <f t="shared" si="75"/>
        <v/>
      </c>
      <c r="BQ65" s="75" t="str">
        <f t="shared" si="207"/>
        <v/>
      </c>
      <c r="BR65" s="75" t="str">
        <f t="shared" si="208"/>
        <v/>
      </c>
      <c r="BS65" s="75" t="str">
        <f t="shared" si="209"/>
        <v/>
      </c>
      <c r="BT65" s="75" t="str">
        <f t="shared" si="210"/>
        <v/>
      </c>
      <c r="BU65" s="75" t="str">
        <f t="shared" si="211"/>
        <v/>
      </c>
      <c r="BV65" s="75" t="str">
        <f t="shared" si="212"/>
        <v/>
      </c>
      <c r="BW65" s="75" t="str">
        <f t="shared" si="213"/>
        <v/>
      </c>
      <c r="BX65" s="75" t="str">
        <f t="shared" si="214"/>
        <v/>
      </c>
      <c r="BY65" s="75" t="str">
        <f t="shared" si="215"/>
        <v/>
      </c>
      <c r="BZ65" s="75" t="str">
        <f t="shared" si="216"/>
        <v/>
      </c>
      <c r="CA65" s="220" t="str">
        <f t="shared" si="217"/>
        <v/>
      </c>
      <c r="CB65" s="75" t="str">
        <f t="shared" si="218"/>
        <v/>
      </c>
      <c r="CC65" s="75" t="str">
        <f t="shared" si="219"/>
        <v/>
      </c>
      <c r="CD65" s="75" t="str">
        <f t="shared" ca="1" si="220"/>
        <v/>
      </c>
      <c r="CE65" s="75" t="str">
        <f t="shared" si="221"/>
        <v/>
      </c>
      <c r="CF65" s="75" t="str">
        <f t="shared" si="222"/>
        <v/>
      </c>
      <c r="CG65" s="75" t="str">
        <f t="shared" si="223"/>
        <v/>
      </c>
      <c r="CH65" s="75" t="str">
        <f t="shared" si="224"/>
        <v/>
      </c>
      <c r="CI65" s="75" t="str">
        <f t="shared" si="225"/>
        <v/>
      </c>
      <c r="CJ65" s="75" t="str">
        <f t="shared" si="226"/>
        <v/>
      </c>
      <c r="CK65" s="221">
        <f t="shared" si="227"/>
        <v>0</v>
      </c>
      <c r="CL65" s="75" t="str">
        <f t="shared" si="97"/>
        <v/>
      </c>
      <c r="CM65" s="75" t="str">
        <f t="shared" si="228"/>
        <v/>
      </c>
      <c r="CN65" s="75" t="str">
        <f t="shared" si="229"/>
        <v/>
      </c>
      <c r="CO65" s="75" t="str">
        <f t="shared" si="230"/>
        <v/>
      </c>
      <c r="CP65" s="75" t="str">
        <f t="shared" si="101"/>
        <v/>
      </c>
      <c r="CQ65" s="75" t="str">
        <f t="shared" si="102"/>
        <v/>
      </c>
      <c r="CR65" s="75" t="str">
        <f t="shared" si="103"/>
        <v/>
      </c>
      <c r="CS65" s="75" t="str">
        <f t="shared" si="104"/>
        <v/>
      </c>
      <c r="CT65" s="75" t="str">
        <f t="shared" si="105"/>
        <v/>
      </c>
      <c r="CU65" s="75" t="str">
        <f t="shared" si="106"/>
        <v/>
      </c>
      <c r="CV65" s="75" t="str">
        <f t="shared" si="231"/>
        <v/>
      </c>
      <c r="CW65" s="75" t="str">
        <f t="shared" si="232"/>
        <v/>
      </c>
      <c r="CX65" s="75" t="str">
        <f t="shared" si="233"/>
        <v/>
      </c>
      <c r="CY65" s="75" t="str">
        <f t="shared" si="234"/>
        <v/>
      </c>
      <c r="CZ65" s="75" t="str">
        <f t="shared" si="235"/>
        <v/>
      </c>
      <c r="DA65" s="75" t="str">
        <f t="shared" si="236"/>
        <v/>
      </c>
      <c r="DB65" s="75" t="str">
        <f t="shared" si="237"/>
        <v/>
      </c>
      <c r="DC65" s="75" t="str">
        <f t="shared" si="114"/>
        <v/>
      </c>
      <c r="DD65" s="75" t="str">
        <f t="shared" si="238"/>
        <v/>
      </c>
      <c r="DE65" s="75" t="str">
        <f t="shared" si="239"/>
        <v/>
      </c>
      <c r="DF65" s="75" t="str">
        <f t="shared" si="240"/>
        <v/>
      </c>
      <c r="DG65" s="75" t="str">
        <f t="shared" si="241"/>
        <v/>
      </c>
      <c r="DH65" s="75" t="str">
        <f t="shared" si="242"/>
        <v/>
      </c>
      <c r="DI65" s="75" t="str">
        <f t="shared" si="243"/>
        <v/>
      </c>
      <c r="DJ65" s="75" t="str">
        <f t="shared" si="121"/>
        <v/>
      </c>
      <c r="DK65" s="75" t="str">
        <f t="shared" si="122"/>
        <v/>
      </c>
      <c r="DL65" s="75" t="str">
        <f t="shared" si="12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75" t="str">
        <f t="shared" si="262"/>
        <v/>
      </c>
      <c r="EF65" s="221" t="str">
        <f t="shared" ca="1" si="263"/>
        <v/>
      </c>
      <c r="EG65" s="221" t="str">
        <f t="shared" ca="1" si="264"/>
        <v/>
      </c>
      <c r="EH65" s="75" t="str">
        <f t="shared" ca="1" si="265"/>
        <v/>
      </c>
      <c r="EI65" s="75" t="str">
        <f t="shared" ca="1" si="266"/>
        <v/>
      </c>
      <c r="EJ65" s="75" t="str">
        <f t="shared" ca="1" si="267"/>
        <v/>
      </c>
      <c r="EK65" s="75" t="str">
        <f t="shared" ca="1" si="282"/>
        <v/>
      </c>
      <c r="EL65" s="75" t="str">
        <f t="shared" ca="1" si="268"/>
        <v/>
      </c>
      <c r="EM65" s="75" t="str">
        <f t="shared" ca="1" si="269"/>
        <v/>
      </c>
      <c r="EN65" s="75" t="str">
        <f t="shared" ca="1" si="270"/>
        <v/>
      </c>
      <c r="EO65" s="75" t="str">
        <f t="shared" ca="1" si="271"/>
        <v/>
      </c>
      <c r="EP65" s="75" t="str">
        <f t="shared" ca="1" si="272"/>
        <v/>
      </c>
      <c r="EQ65" s="75" t="str">
        <f t="shared" ca="1" si="273"/>
        <v/>
      </c>
      <c r="ER65" s="75" t="str">
        <f t="shared" ca="1" si="274"/>
        <v/>
      </c>
      <c r="ES65" s="221">
        <f t="shared" si="275"/>
        <v>1</v>
      </c>
      <c r="ET65" s="75" t="str">
        <f t="shared" si="276"/>
        <v/>
      </c>
      <c r="EU65" s="75" t="str">
        <f>""</f>
        <v/>
      </c>
      <c r="EV65" s="75" t="str">
        <f>IF(AND(G65=1,COUNT(#REF!)=0), 70, "")</f>
        <v/>
      </c>
      <c r="EW65" s="75" t="str">
        <f t="shared" si="277"/>
        <v/>
      </c>
      <c r="EX65" s="221" t="str">
        <f>IF(B65=0,"",COUNTIF(ES$6:ES65,ES65))</f>
        <v/>
      </c>
      <c r="EY65" s="75" t="str">
        <f t="shared" si="278"/>
        <v/>
      </c>
      <c r="EZ65" s="222" t="str">
        <f t="shared" si="279"/>
        <v/>
      </c>
      <c r="FA65" s="75" t="str">
        <f t="shared" si="280"/>
        <v/>
      </c>
      <c r="FB65" s="75" t="e">
        <f>(IF(AND(G65=1,#REF!="",AA65&lt;&gt;""),IF(AA65=#REF!,18,IF(#REF!="",IF(OR(#REF!=#REF!,#REF!=AA65),18,IF(#REF!="",IF(OR(AA65=#REF!,#REF!=#REF!,#REF!=#REF!),18,""),"")),"")),""))</f>
        <v>#REF!</v>
      </c>
    </row>
  </sheetData>
  <sheetProtection password="B1A2" sheet="1" insertRows="0"/>
  <mergeCells count="31">
    <mergeCell ref="EY4:FB4"/>
    <mergeCell ref="DZ4:EE4"/>
    <mergeCell ref="EH4:EJ4"/>
    <mergeCell ref="EK4:EL4"/>
    <mergeCell ref="EN4:ER4"/>
    <mergeCell ref="ET4:EW4"/>
    <mergeCell ref="DM4:DO4"/>
    <mergeCell ref="DP4:DR4"/>
    <mergeCell ref="DS4:DT4"/>
    <mergeCell ref="DU4:DW4"/>
    <mergeCell ref="DX4:DY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CJ65 EH6:ER65 ET6:EW65">
    <cfRule type="expression" dxfId="6" priority="6">
      <formula>AK6&lt;&gt;""</formula>
    </cfRule>
  </conditionalFormatting>
  <conditionalFormatting sqref="AK6:CJ65">
    <cfRule type="expression" dxfId="5" priority="7">
      <formula>ISBLANK(AK6)=TRUE</formula>
    </cfRule>
  </conditionalFormatting>
  <conditionalFormatting sqref="CL6:EE65">
    <cfRule type="expression" dxfId="4" priority="1">
      <formula>CL6&lt;&gt;""</formula>
    </cfRule>
    <cfRule type="expression" dxfId="3" priority="2">
      <formula>ISBLANK(CL6)=TRUE</formula>
    </cfRule>
  </conditionalFormatting>
  <conditionalFormatting sqref="EH6:ER65 ET6:EW65">
    <cfRule type="expression" dxfId="2" priority="114">
      <formula>ISBLANK(EH6)=TRUE</formula>
    </cfRule>
  </conditionalFormatting>
  <conditionalFormatting sqref="EY6:FB65">
    <cfRule type="expression" dxfId="1" priority="3">
      <formula>EY6&lt;&gt;""</formula>
    </cfRule>
    <cfRule type="expression" dxfId="0" priority="4">
      <formula>ISBLANK(EY6)=TRUE</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xr:uid="{00000000-0009-0000-0000-000006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05" t="s">
        <v>2203</v>
      </c>
      <c r="C2" s="306"/>
      <c r="D2" s="306"/>
    </row>
    <row r="3" spans="2:17">
      <c r="B3" s="306"/>
      <c r="C3" s="306"/>
      <c r="D3" s="306"/>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PC-33</cp:lastModifiedBy>
  <cp:lastPrinted>2023-04-18T08:07:50Z</cp:lastPrinted>
  <dcterms:created xsi:type="dcterms:W3CDTF">2015-01-05T10:10:56Z</dcterms:created>
  <dcterms:modified xsi:type="dcterms:W3CDTF">2024-10-03T00:09:21Z</dcterms:modified>
</cp:coreProperties>
</file>